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" windowWidth="15195" windowHeight="8445" firstSheet="1" activeTab="1"/>
  </bookViews>
  <sheets>
    <sheet name="Info" sheetId="1" r:id="rId1"/>
    <sheet name="AlgInfo" sheetId="2" r:id="rId2"/>
    <sheet name="Baten" sheetId="3" r:id="rId3"/>
    <sheet name="Lasten" sheetId="4" r:id="rId4"/>
    <sheet name="TotaalExpl" sheetId="5" r:id="rId5"/>
    <sheet name="Toel.Overige" sheetId="6" r:id="rId6"/>
    <sheet name="Pastoralia" sheetId="7" r:id="rId7"/>
    <sheet name="Begraafpl" sheetId="8" r:id="rId8"/>
  </sheets>
  <definedNames>
    <definedName name="_xlnm.Print_Area" localSheetId="7">'Begraafpl'!$A$1:$I$25</definedName>
    <definedName name="_xlnm.Print_Area" localSheetId="6">'Pastoralia'!$A$1:$I$45</definedName>
    <definedName name="_xlnm.Print_Area" localSheetId="5">'Toel.Overige'!$A$1:$I$77</definedName>
    <definedName name="_xlnm.Print_Titles" localSheetId="3">'Lasten'!$7:$8</definedName>
  </definedNames>
  <calcPr fullCalcOnLoad="1"/>
</workbook>
</file>

<file path=xl/sharedStrings.xml><?xml version="1.0" encoding="utf-8"?>
<sst xmlns="http://schemas.openxmlformats.org/spreadsheetml/2006/main" count="792" uniqueCount="535">
  <si>
    <t>van de</t>
  </si>
  <si>
    <t>te</t>
  </si>
  <si>
    <t xml:space="preserve">* In de staten en bijlagen kunnen de bedragen met decimalen ingevuld worden. </t>
  </si>
  <si>
    <t xml:space="preserve">  worden gekopieerd. Cellen bestemd voor doorgekopieerde gegevens vanaf de toelichtingen zijn wit.</t>
  </si>
  <si>
    <t xml:space="preserve">* Het totaal aantal bladen waaruit de begroting bestaat, dient in de algemene informatie (1) vermeld te </t>
  </si>
  <si>
    <t xml:space="preserve">   worden.</t>
  </si>
  <si>
    <t>* Bij eventuele aanlevering op papier dienen de bladen aan elkaar vastgeniet of anderszins samenge-</t>
  </si>
  <si>
    <t>Naam tabblad</t>
  </si>
  <si>
    <t>1.</t>
  </si>
  <si>
    <t>Algemene  informatie</t>
  </si>
  <si>
    <t>2.</t>
  </si>
  <si>
    <t>Exploitatie</t>
  </si>
  <si>
    <t>▪ baten</t>
  </si>
  <si>
    <t>Baten</t>
  </si>
  <si>
    <t>▪ lasten</t>
  </si>
  <si>
    <t>Lasten</t>
  </si>
  <si>
    <t>▪ totaal exploitatie (wordt automatisch ingevuld)</t>
  </si>
  <si>
    <t>3.</t>
  </si>
  <si>
    <t>4.</t>
  </si>
  <si>
    <t>Pastoralia</t>
  </si>
  <si>
    <t>5.</t>
  </si>
  <si>
    <t>Begraafplaats</t>
  </si>
  <si>
    <t>Algemene informatie 1</t>
  </si>
  <si>
    <t>Voorzitter</t>
  </si>
  <si>
    <t>Naam:</t>
  </si>
  <si>
    <t>………………………………………………..</t>
  </si>
  <si>
    <t>Postcode:</t>
  </si>
  <si>
    <t>…………………………………….</t>
  </si>
  <si>
    <t>Adres:</t>
  </si>
  <si>
    <t>Plaats:</t>
  </si>
  <si>
    <t>e-mail:</t>
  </si>
  <si>
    <t>Telefoon:</t>
  </si>
  <si>
    <t>Secretaris</t>
  </si>
  <si>
    <t>Penningmeester</t>
  </si>
  <si>
    <t>De administratie berust bij:</t>
  </si>
  <si>
    <t xml:space="preserve">Van bovengenoemde personen geldt  </t>
  </si>
  <si>
    <t xml:space="preserve">Deze begroting bestaat uit: </t>
  </si>
  <si>
    <t>bladzijden</t>
  </si>
  <si>
    <t>Algemene informatie 2</t>
  </si>
  <si>
    <t>Aantal Wijkgemeenten</t>
  </si>
  <si>
    <t>Aantal predikanten</t>
  </si>
  <si>
    <t>4.1</t>
  </si>
  <si>
    <t>voor normale werkzaamheden</t>
  </si>
  <si>
    <t>4.2</t>
  </si>
  <si>
    <t>voor bijzondere werkzaamheden</t>
  </si>
  <si>
    <t>4.3</t>
  </si>
  <si>
    <t>Bezetting predikanten                                   volledig:</t>
  </si>
  <si>
    <t>Aantal belijdende leden</t>
  </si>
  <si>
    <t>Aantal doopleden</t>
  </si>
  <si>
    <t>Totaal aantal leden (6+7)</t>
  </si>
  <si>
    <t>Aantal pastorale eenheden</t>
  </si>
  <si>
    <t>Verklaringen</t>
  </si>
  <si>
    <t>datum:</t>
  </si>
  <si>
    <t xml:space="preserve">Voorzitter: </t>
  </si>
  <si>
    <t xml:space="preserve">Secretaris: </t>
  </si>
  <si>
    <t xml:space="preserve">vergadering d.d. </t>
  </si>
  <si>
    <t xml:space="preserve">datum: </t>
  </si>
  <si>
    <t>Batenrekeningen</t>
  </si>
  <si>
    <t>begroting</t>
  </si>
  <si>
    <t>rekening</t>
  </si>
  <si>
    <t>baten onroerende zaken</t>
  </si>
  <si>
    <t>80.10</t>
  </si>
  <si>
    <t>inkomsten kerkgebouwen</t>
  </si>
  <si>
    <t>80.30</t>
  </si>
  <si>
    <t>inkomsten verenigingsgebouw/kerkelijk centrum</t>
  </si>
  <si>
    <t>80.40</t>
  </si>
  <si>
    <t>inkomsten pastorie(ën)</t>
  </si>
  <si>
    <t>80.50</t>
  </si>
  <si>
    <t>inkomsten kosterswoning(en)</t>
  </si>
  <si>
    <t>80.60</t>
  </si>
  <si>
    <t>inkomsten overige monumentale gebouwen</t>
  </si>
  <si>
    <t>80.70</t>
  </si>
  <si>
    <t>inkomsten overige bebouwde eigendommen</t>
  </si>
  <si>
    <t>80.80</t>
  </si>
  <si>
    <t>inkomsten onbebouwde eigendommen</t>
  </si>
  <si>
    <t>totaal</t>
  </si>
  <si>
    <t>rentebaten en dividenden</t>
  </si>
  <si>
    <t>81.10</t>
  </si>
  <si>
    <t>ontvangen interest bank</t>
  </si>
  <si>
    <t>81.20</t>
  </si>
  <si>
    <t>rente hypotheken u/g en leningen u/g</t>
  </si>
  <si>
    <t>81.30</t>
  </si>
  <si>
    <t xml:space="preserve">rente over inschrijvingen in grootboeken </t>
  </si>
  <si>
    <t>81.40</t>
  </si>
  <si>
    <r>
      <t>rente obligaties/pandbrieven</t>
    </r>
    <r>
      <rPr>
        <sz val="10"/>
        <rFont val="Arial"/>
        <family val="2"/>
      </rPr>
      <t xml:space="preserve"> </t>
    </r>
  </si>
  <si>
    <t>81.50</t>
  </si>
  <si>
    <t xml:space="preserve">dividend aandelen </t>
  </si>
  <si>
    <t>81.90</t>
  </si>
  <si>
    <t>overige rentebaten</t>
  </si>
  <si>
    <t>82.10</t>
  </si>
  <si>
    <t>opbrengsten uit bloot eigendom</t>
  </si>
  <si>
    <t>82.20</t>
  </si>
  <si>
    <t>opbrengsten deelname stichtingen</t>
  </si>
  <si>
    <t>82.90</t>
  </si>
  <si>
    <t>overige opbrengsten</t>
  </si>
  <si>
    <t>bijdragen levend geld</t>
  </si>
  <si>
    <t>83.10</t>
  </si>
  <si>
    <t>vrijwillige bijdragen</t>
  </si>
  <si>
    <t>83.20</t>
  </si>
  <si>
    <t>collecten in kerkdiensten</t>
  </si>
  <si>
    <t>83.30</t>
  </si>
  <si>
    <t>giften</t>
  </si>
  <si>
    <t>83.40</t>
  </si>
  <si>
    <t>83.50</t>
  </si>
  <si>
    <t>collectebussen</t>
  </si>
  <si>
    <t>83.60</t>
  </si>
  <si>
    <t>83.70</t>
  </si>
  <si>
    <t>83.90</t>
  </si>
  <si>
    <t>overige bijdragen levend geld</t>
  </si>
  <si>
    <t>door te zenden collecten</t>
  </si>
  <si>
    <t>84.10</t>
  </si>
  <si>
    <t>collecten</t>
  </si>
  <si>
    <t>84.20</t>
  </si>
  <si>
    <t>bijdragen van niet-diaconale aard</t>
  </si>
  <si>
    <t>subsidies en bijdragen</t>
  </si>
  <si>
    <t>85.10</t>
  </si>
  <si>
    <t>subsidie</t>
  </si>
  <si>
    <t>85.20</t>
  </si>
  <si>
    <t>bijdragen van andere organen/instellingen</t>
  </si>
  <si>
    <t>Lastenrekeningen</t>
  </si>
  <si>
    <t>lasten kerkelijke gebouwen exclusief afschrijvingen</t>
  </si>
  <si>
    <t>40.10</t>
  </si>
  <si>
    <t>monumentaal kerkgebouw</t>
  </si>
  <si>
    <t>40.11</t>
  </si>
  <si>
    <t>onderhoud</t>
  </si>
  <si>
    <t>40.12</t>
  </si>
  <si>
    <t>belastingen</t>
  </si>
  <si>
    <t>40.13</t>
  </si>
  <si>
    <t>verzekeringen</t>
  </si>
  <si>
    <t>40.14</t>
  </si>
  <si>
    <t>energie en water</t>
  </si>
  <si>
    <t>40.19</t>
  </si>
  <si>
    <t>overige lasten</t>
  </si>
  <si>
    <t>40.20</t>
  </si>
  <si>
    <t>niet-monumentaal kerkgebouw</t>
  </si>
  <si>
    <t>40.21</t>
  </si>
  <si>
    <t>40.22</t>
  </si>
  <si>
    <t>40.23</t>
  </si>
  <si>
    <t>40.24</t>
  </si>
  <si>
    <t>40.29</t>
  </si>
  <si>
    <t>40.30</t>
  </si>
  <si>
    <t>verenigingsgebouw/kerkelijk centrum</t>
  </si>
  <si>
    <t>40.31</t>
  </si>
  <si>
    <t>40.32</t>
  </si>
  <si>
    <t>40.33</t>
  </si>
  <si>
    <t>40.34</t>
  </si>
  <si>
    <t>40.39</t>
  </si>
  <si>
    <t>40.40</t>
  </si>
  <si>
    <t>pastorie(ën)</t>
  </si>
  <si>
    <t>40.41</t>
  </si>
  <si>
    <t>40.42</t>
  </si>
  <si>
    <t>40.43</t>
  </si>
  <si>
    <t>40.44</t>
  </si>
  <si>
    <t>40.49</t>
  </si>
  <si>
    <t>40.50</t>
  </si>
  <si>
    <t>kosterswoning(en)</t>
  </si>
  <si>
    <t>40.51</t>
  </si>
  <si>
    <t>40.52</t>
  </si>
  <si>
    <t>40.53</t>
  </si>
  <si>
    <t>40.54</t>
  </si>
  <si>
    <t>40.59</t>
  </si>
  <si>
    <t>40.90</t>
  </si>
  <si>
    <t>monumentaal orgel</t>
  </si>
  <si>
    <t>40.91</t>
  </si>
  <si>
    <t>40.93</t>
  </si>
  <si>
    <t>40.94</t>
  </si>
  <si>
    <t>40.95</t>
  </si>
  <si>
    <t>niet-monumentaal orgel</t>
  </si>
  <si>
    <t>40.96</t>
  </si>
  <si>
    <t>40.98</t>
  </si>
  <si>
    <t>40.99</t>
  </si>
  <si>
    <t>lasten overige eigendommen en inventarissen</t>
  </si>
  <si>
    <t>41.60</t>
  </si>
  <si>
    <t>overige monumentale gebouwen</t>
  </si>
  <si>
    <t>41.61</t>
  </si>
  <si>
    <t>41.62</t>
  </si>
  <si>
    <t>41.63</t>
  </si>
  <si>
    <t>41.64</t>
  </si>
  <si>
    <t>41.69</t>
  </si>
  <si>
    <t>41.70</t>
  </si>
  <si>
    <t>overige bebouwde eigendommen</t>
  </si>
  <si>
    <t>41.71</t>
  </si>
  <si>
    <t>41.72</t>
  </si>
  <si>
    <t>41.73</t>
  </si>
  <si>
    <t>41.74</t>
  </si>
  <si>
    <t>41.79</t>
  </si>
  <si>
    <t>41.80</t>
  </si>
  <si>
    <t>onbebouwde eigendommen</t>
  </si>
  <si>
    <t>41.81</t>
  </si>
  <si>
    <t>41.82</t>
  </si>
  <si>
    <t>41.89</t>
  </si>
  <si>
    <t>41.90</t>
  </si>
  <si>
    <t>overige kosten (on)roerende zaken</t>
  </si>
  <si>
    <t>41.91</t>
  </si>
  <si>
    <t>kosten beheer derden</t>
  </si>
  <si>
    <t>41.92</t>
  </si>
  <si>
    <t>41.93</t>
  </si>
  <si>
    <t>inventarissen</t>
  </si>
  <si>
    <t xml:space="preserve">afschrijvingen </t>
  </si>
  <si>
    <t>42.10</t>
  </si>
  <si>
    <t>kerkgebouw(en)</t>
  </si>
  <si>
    <t>42.30</t>
  </si>
  <si>
    <t>42.40</t>
  </si>
  <si>
    <t>42.50</t>
  </si>
  <si>
    <t>42.60</t>
  </si>
  <si>
    <t>42.70</t>
  </si>
  <si>
    <t>42.90</t>
  </si>
  <si>
    <t>orgel(s)</t>
  </si>
  <si>
    <t>42.98</t>
  </si>
  <si>
    <t>42.99</t>
  </si>
  <si>
    <t>overige afschrijvingen</t>
  </si>
  <si>
    <t>pastoraat</t>
  </si>
  <si>
    <t>43.10</t>
  </si>
  <si>
    <t>predikanten</t>
  </si>
  <si>
    <t>43.11</t>
  </si>
  <si>
    <t>basis traktement</t>
  </si>
  <si>
    <t>43.12</t>
  </si>
  <si>
    <t>43.13</t>
  </si>
  <si>
    <t>43.14</t>
  </si>
  <si>
    <t>bijdragen aan derden in traktement</t>
  </si>
  <si>
    <t>43.20</t>
  </si>
  <si>
    <t>tegemoetkoming in ziektekostenverzekeringen</t>
  </si>
  <si>
    <t>43.21</t>
  </si>
  <si>
    <t>43.30</t>
  </si>
  <si>
    <t>vacature gelden</t>
  </si>
  <si>
    <t>43.31</t>
  </si>
  <si>
    <t>kosten i.v.m. beroepen, vestigen en vertrek predikant</t>
  </si>
  <si>
    <t>43.32</t>
  </si>
  <si>
    <t>kosten bijstand pastoraat (emerituspredikant)</t>
  </si>
  <si>
    <t>43.33</t>
  </si>
  <si>
    <t>43.40</t>
  </si>
  <si>
    <t>kerkelijk werker</t>
  </si>
  <si>
    <t>43.41</t>
  </si>
  <si>
    <t>salaris en toeslagen</t>
  </si>
  <si>
    <t>43.42</t>
  </si>
  <si>
    <t>pensioenpremie</t>
  </si>
  <si>
    <t>43.43</t>
  </si>
  <si>
    <t>sociale lasten</t>
  </si>
  <si>
    <t>43.44</t>
  </si>
  <si>
    <t>vergoedingen</t>
  </si>
  <si>
    <t>43.49</t>
  </si>
  <si>
    <t>overige kosten pastoraat</t>
  </si>
  <si>
    <t>lasten kerkdiensten, catechese, etc.</t>
  </si>
  <si>
    <t>44.10</t>
  </si>
  <si>
    <t>kosten kerkdiensten</t>
  </si>
  <si>
    <t>44.20</t>
  </si>
  <si>
    <t>contributies en bijdragen aan kerkelijke activiteiten</t>
  </si>
  <si>
    <t>44.40</t>
  </si>
  <si>
    <t>overige kosten kerkdiensten en catechese</t>
  </si>
  <si>
    <t>44.50</t>
  </si>
  <si>
    <t>kosten wijkwerk en gemeenteavonden</t>
  </si>
  <si>
    <t>44.60</t>
  </si>
  <si>
    <t>kosten jeugdwerk</t>
  </si>
  <si>
    <t>44.90</t>
  </si>
  <si>
    <t>overige kosten kerkelijke activiteiten</t>
  </si>
  <si>
    <t>verplichtingen/bijdragen andere organen</t>
  </si>
  <si>
    <t>45.10</t>
  </si>
  <si>
    <t>45.30</t>
  </si>
  <si>
    <t>bijdragen classes en streekverbanden</t>
  </si>
  <si>
    <t>45.60</t>
  </si>
  <si>
    <t>45.90</t>
  </si>
  <si>
    <t>overige bijdragen en contributies</t>
  </si>
  <si>
    <t>salarissen en vergoedingen</t>
  </si>
  <si>
    <t>46.10</t>
  </si>
  <si>
    <t>koster</t>
  </si>
  <si>
    <t>46.11</t>
  </si>
  <si>
    <t>46.12</t>
  </si>
  <si>
    <t>46.13</t>
  </si>
  <si>
    <t>46.14</t>
  </si>
  <si>
    <t>46.20</t>
  </si>
  <si>
    <t>organist en/of cantor</t>
  </si>
  <si>
    <t>46.21</t>
  </si>
  <si>
    <t>46.22</t>
  </si>
  <si>
    <t>46.23</t>
  </si>
  <si>
    <t>46.24</t>
  </si>
  <si>
    <t>46.30</t>
  </si>
  <si>
    <t>administratief personeel en overig personeel</t>
  </si>
  <si>
    <t>46.31</t>
  </si>
  <si>
    <t>46.32</t>
  </si>
  <si>
    <t>46.33</t>
  </si>
  <si>
    <t>46.34</t>
  </si>
  <si>
    <t>46.40</t>
  </si>
  <si>
    <t>overige kosten personeel/vrijwilligers</t>
  </si>
  <si>
    <t>46.41</t>
  </si>
  <si>
    <t>kosten arbodienst/ziekteverzuim</t>
  </si>
  <si>
    <t>46.42</t>
  </si>
  <si>
    <t>vergoedingen vijwilligers</t>
  </si>
  <si>
    <t>46.43</t>
  </si>
  <si>
    <t>overige kosten personeel</t>
  </si>
  <si>
    <t>46.44</t>
  </si>
  <si>
    <t>overige kosten vrijwilligers</t>
  </si>
  <si>
    <t>kosten beheer en administratie</t>
  </si>
  <si>
    <t>47.10</t>
  </si>
  <si>
    <t>kosten bestuur</t>
  </si>
  <si>
    <t>47.11</t>
  </si>
  <si>
    <t>kosten (wijk)kerkenraad</t>
  </si>
  <si>
    <t>47.20</t>
  </si>
  <si>
    <t>bureaubehoeften en drukwerk</t>
  </si>
  <si>
    <t>47.30</t>
  </si>
  <si>
    <t>kosten telefoon</t>
  </si>
  <si>
    <t>47.40</t>
  </si>
  <si>
    <t>kosten administratie</t>
  </si>
  <si>
    <t>47.41</t>
  </si>
  <si>
    <t>kosten ledenregistratie</t>
  </si>
  <si>
    <t>47.42</t>
  </si>
  <si>
    <t>kosten financiële administratie</t>
  </si>
  <si>
    <t>47.50</t>
  </si>
  <si>
    <t>controlekosten jaarrekening</t>
  </si>
  <si>
    <t>47.60</t>
  </si>
  <si>
    <t>verzekeringen (WA, diefstal, verz.vrijwilligers, etc.)</t>
  </si>
  <si>
    <t>47.70</t>
  </si>
  <si>
    <t>publiciteit</t>
  </si>
  <si>
    <t>47.90</t>
  </si>
  <si>
    <t>rentelasten/bankkosten</t>
  </si>
  <si>
    <t>48.10</t>
  </si>
  <si>
    <t>rente bankschulden</t>
  </si>
  <si>
    <t>48.11</t>
  </si>
  <si>
    <t>bankkosten</t>
  </si>
  <si>
    <t>48.20</t>
  </si>
  <si>
    <t xml:space="preserve">rente hypotheken en leningen o/g </t>
  </si>
  <si>
    <t>48.30</t>
  </si>
  <si>
    <t xml:space="preserve">rente obligatieleningen </t>
  </si>
  <si>
    <t>48.40</t>
  </si>
  <si>
    <t xml:space="preserve">rente fondsen </t>
  </si>
  <si>
    <t>48.50</t>
  </si>
  <si>
    <t xml:space="preserve">rente voorzieningen in eigen beheer </t>
  </si>
  <si>
    <t>48.90</t>
  </si>
  <si>
    <t>overige rente</t>
  </si>
  <si>
    <t>toevoegingen aan fondsen en voorzieningen (+)</t>
  </si>
  <si>
    <t>53.10</t>
  </si>
  <si>
    <t xml:space="preserve">fondsen </t>
  </si>
  <si>
    <t>53.20</t>
  </si>
  <si>
    <t xml:space="preserve">voorzieningen </t>
  </si>
  <si>
    <t>onttrekkingen aan fondsen en voorzieningen (-)</t>
  </si>
  <si>
    <t>54.10</t>
  </si>
  <si>
    <t>54.20</t>
  </si>
  <si>
    <t>voorzieningen</t>
  </si>
  <si>
    <t>streekgemeenten</t>
  </si>
  <si>
    <t>56.10</t>
  </si>
  <si>
    <r>
      <t xml:space="preserve">ontvangen bijdragen van gemeenten </t>
    </r>
    <r>
      <rPr>
        <sz val="10"/>
        <rFont val="Arial"/>
        <family val="2"/>
      </rPr>
      <t>(+)</t>
    </r>
  </si>
  <si>
    <t>56.20</t>
  </si>
  <si>
    <r>
      <t xml:space="preserve">bijdragen aan streekgemeente/combinatie </t>
    </r>
    <r>
      <rPr>
        <sz val="10"/>
        <rFont val="Arial"/>
        <family val="2"/>
      </rPr>
      <t>(-)</t>
    </r>
  </si>
  <si>
    <t>aandeel in lasten federatie (-)</t>
  </si>
  <si>
    <t>57.10</t>
  </si>
  <si>
    <t>aandeel in lasten federatie</t>
  </si>
  <si>
    <t>overige lasten en baten</t>
  </si>
  <si>
    <t>58.10</t>
  </si>
  <si>
    <t xml:space="preserve">saldo pastoralia (+/-) </t>
  </si>
  <si>
    <t>58.20</t>
  </si>
  <si>
    <t xml:space="preserve">saldo begraafplaats (+/-) </t>
  </si>
  <si>
    <t>58.30</t>
  </si>
  <si>
    <t>saldo buffet (+/-)</t>
  </si>
  <si>
    <t>58.40</t>
  </si>
  <si>
    <t>saldo kerkblad (+/-)</t>
  </si>
  <si>
    <t>58.50</t>
  </si>
  <si>
    <t>saldo kerktelefoon (+/-)</t>
  </si>
  <si>
    <t>58.60</t>
  </si>
  <si>
    <t>afdracht door te zenden collecten (-)</t>
  </si>
  <si>
    <t>58.61</t>
  </si>
  <si>
    <t>afdracht door te zenden bijdragen van niet-</t>
  </si>
  <si>
    <t>diaconale aard (-)</t>
  </si>
  <si>
    <t>58.62</t>
  </si>
  <si>
    <t>afdracht giften</t>
  </si>
  <si>
    <t>58.70</t>
  </si>
  <si>
    <t>uitgaven wijkkassen (-)</t>
  </si>
  <si>
    <t>58.80</t>
  </si>
  <si>
    <t xml:space="preserve">klimaatplan (+/-) </t>
  </si>
  <si>
    <t>58.90</t>
  </si>
  <si>
    <t>overige baten (+)</t>
  </si>
  <si>
    <t>58.91</t>
  </si>
  <si>
    <t>gerealiseerde koerswinst (+)</t>
  </si>
  <si>
    <t>58.92</t>
  </si>
  <si>
    <t>boekwinst onroerende zaken (+)</t>
  </si>
  <si>
    <t>58.95</t>
  </si>
  <si>
    <t>overige lasten (-)</t>
  </si>
  <si>
    <t>58.96</t>
  </si>
  <si>
    <t>gerealiseerde koersverlies(-)</t>
  </si>
  <si>
    <t>58.97</t>
  </si>
  <si>
    <t>boekverlies onroerende zaken (-)</t>
  </si>
  <si>
    <t>baten</t>
  </si>
  <si>
    <t>totaal baten</t>
  </si>
  <si>
    <t>lasten</t>
  </si>
  <si>
    <t>afschrijvingen</t>
  </si>
  <si>
    <t>salarissen</t>
  </si>
  <si>
    <t>totaal lasten</t>
  </si>
  <si>
    <t>Saldo baten - lasten</t>
  </si>
  <si>
    <t>toevoegingen aan fondsen en voorzieningen</t>
  </si>
  <si>
    <t>onttrekkingen aan fondsen en voorzieningen</t>
  </si>
  <si>
    <t>Resultaat</t>
  </si>
  <si>
    <t>Bestemming van het resultaat boekjaar</t>
  </si>
  <si>
    <t>onttrekking aan (-)</t>
  </si>
  <si>
    <t>Algemene reserve</t>
  </si>
  <si>
    <t>Reserve koersverschillen</t>
  </si>
  <si>
    <t>Herwaarderingsreserve</t>
  </si>
  <si>
    <t>Overige reserve</t>
  </si>
  <si>
    <t>Totaal</t>
  </si>
  <si>
    <t>Begrote Baten en Lasten</t>
  </si>
  <si>
    <t>Buffet</t>
  </si>
  <si>
    <t>Kerkblad</t>
  </si>
  <si>
    <t>Kerktelefoon</t>
  </si>
  <si>
    <t>Begrote Baten en Lasten Pastoralia</t>
  </si>
  <si>
    <t>huren en pachten geb. eigendommen</t>
  </si>
  <si>
    <t>huren en pachten ongeb.eigendommen</t>
  </si>
  <si>
    <t>rente-opbrengst</t>
  </si>
  <si>
    <t>leningen u/g</t>
  </si>
  <si>
    <t>inschrijvingen grootboek N.H. Kerk</t>
  </si>
  <si>
    <t>inschrijvingen grootboek Nat. Schuld</t>
  </si>
  <si>
    <t>effecten</t>
  </si>
  <si>
    <t>Overige inkomsten</t>
  </si>
  <si>
    <t xml:space="preserve">totaal </t>
  </si>
  <si>
    <t>gebouwde eigendommen</t>
  </si>
  <si>
    <t>belasting,publ.recht.lasten, verzekering</t>
  </si>
  <si>
    <t>overige kosten</t>
  </si>
  <si>
    <t>ongebouwde eigendommen</t>
  </si>
  <si>
    <t>belastingen en publ.recht. lasten</t>
  </si>
  <si>
    <t>rentelasten</t>
  </si>
  <si>
    <t>hypotheek</t>
  </si>
  <si>
    <t>opgenomen leningen</t>
  </si>
  <si>
    <t>overige rentelasten</t>
  </si>
  <si>
    <t>uitkeringen uit verplichtingen</t>
  </si>
  <si>
    <t>beheerskosten</t>
  </si>
  <si>
    <r>
      <t xml:space="preserve">Begraafplaats </t>
    </r>
    <r>
      <rPr>
        <b/>
        <sz val="10"/>
        <rFont val="Arial"/>
        <family val="2"/>
      </rPr>
      <t>(afzonderlijke begroting)</t>
    </r>
  </si>
  <si>
    <t>omschrijving exploitatie</t>
  </si>
  <si>
    <t>86.10</t>
  </si>
  <si>
    <t>inkomsten verkoop graven</t>
  </si>
  <si>
    <t>86.20</t>
  </si>
  <si>
    <t>inkomsten begrafenisrechten</t>
  </si>
  <si>
    <t>86.30</t>
  </si>
  <si>
    <t>inkomsten diverse grafrechten</t>
  </si>
  <si>
    <t>86.40</t>
  </si>
  <si>
    <t>inkomsten afkoop onderhoud graven</t>
  </si>
  <si>
    <t>86.50</t>
  </si>
  <si>
    <t>inkomsten jaarlijkse vergoeding voor</t>
  </si>
  <si>
    <t>grafonderhoud</t>
  </si>
  <si>
    <t>86.90</t>
  </si>
  <si>
    <t>overige inkomsten begraafplaats</t>
  </si>
  <si>
    <t>41.86</t>
  </si>
  <si>
    <t>onderhoud graven</t>
  </si>
  <si>
    <t xml:space="preserve">Resultaat </t>
  </si>
  <si>
    <t>kerkvoogdij</t>
  </si>
  <si>
    <t>stichting vermogensbeheer</t>
  </si>
  <si>
    <t>kerkvoogdij / stichting vermogensbeheer</t>
  </si>
  <si>
    <t xml:space="preserve">  Vervolgens wordt ook met decimalen gerekend, maar de bedragen worden afgerond zichtbaar.</t>
  </si>
  <si>
    <t xml:space="preserve">  totaal op meerdere plaatsen van toepassing dan zal de inhoud van de gele cel automatisch daarheen </t>
  </si>
  <si>
    <t>Alginfo</t>
  </si>
  <si>
    <t>TotaalExpl</t>
  </si>
  <si>
    <t>Begraafpl</t>
  </si>
  <si>
    <t>opgesteld door:</t>
  </si>
  <si>
    <t>college van kerkvoogden</t>
  </si>
  <si>
    <t>bestuur stichting vermogensbeheer</t>
  </si>
  <si>
    <t>college van kerkvoogden en bestuur stichting vermogensbeheer</t>
  </si>
  <si>
    <t>beheercommissie</t>
  </si>
  <si>
    <t>ander orgaan</t>
  </si>
  <si>
    <t>Exploitatie  kerkblad / kerktelefoon / buffet</t>
  </si>
  <si>
    <t>Toel.Overige</t>
  </si>
  <si>
    <t>CLASSIS</t>
  </si>
  <si>
    <t>Aantal geboorteleden</t>
  </si>
  <si>
    <t>en aangeboden aan de (centrale) kerkenraad.</t>
  </si>
  <si>
    <t>(1, 2 of 3 invullen)</t>
  </si>
  <si>
    <t>(1 … 5 invullen)</t>
  </si>
  <si>
    <r>
      <t xml:space="preserve">* U herkent de in te vullen cellen op de toelichtingen aan de </t>
    </r>
    <r>
      <rPr>
        <b/>
        <sz val="10"/>
        <rFont val="Arial"/>
        <family val="2"/>
      </rPr>
      <t>gele arcering</t>
    </r>
    <r>
      <rPr>
        <sz val="10"/>
        <rFont val="Arial"/>
        <family val="0"/>
      </rPr>
      <t>. Is het gegeven/bedrag/</t>
    </r>
  </si>
  <si>
    <r>
      <t xml:space="preserve">  Deze </t>
    </r>
    <r>
      <rPr>
        <b/>
        <sz val="10"/>
        <rFont val="Arial"/>
        <family val="2"/>
      </rPr>
      <t xml:space="preserve">witte cellen </t>
    </r>
    <r>
      <rPr>
        <sz val="10"/>
        <rFont val="Arial"/>
        <family val="0"/>
      </rPr>
      <t>zijn beveiligd tegen schrijven zodat geen verwarring kan ontstaan.</t>
    </r>
  </si>
  <si>
    <t xml:space="preserve"> (naar de laatst bekende gegevens)</t>
  </si>
  <si>
    <t>opbrengsten uit stichtingen / kassen en fondsen</t>
  </si>
  <si>
    <t>ontvangsten voor Solidariteitsfonds</t>
  </si>
  <si>
    <t>schenkingen / legaten / erfenissen &lt; €  500,--</t>
  </si>
  <si>
    <t>verenigingsgebouw / kerkelijk centrum</t>
  </si>
  <si>
    <t>verplichtingen / bijdragen andere organen</t>
  </si>
  <si>
    <t>bedragen positief invoeren</t>
  </si>
  <si>
    <t>bedragen negatief invoeren</t>
  </si>
  <si>
    <t>toevoeging aan (+)</t>
  </si>
  <si>
    <t>Totaal exploitatie</t>
  </si>
  <si>
    <t>(wordt gevuld vanaf de baten- en lastenrekening)</t>
  </si>
  <si>
    <t>omschrijving zelf invullen</t>
  </si>
  <si>
    <r>
      <t xml:space="preserve">Buffet / kerkblad / kerktelefoon </t>
    </r>
    <r>
      <rPr>
        <b/>
        <sz val="10"/>
        <color indexed="12"/>
        <rFont val="Arial"/>
        <family val="2"/>
      </rPr>
      <t>(toelichting op 58.30 t/m 58.50)</t>
    </r>
  </si>
  <si>
    <t>huren en pachten</t>
  </si>
  <si>
    <t>Postcode gemeente (volgens nota's)</t>
  </si>
  <si>
    <t xml:space="preserve">   bonden te worden.</t>
  </si>
  <si>
    <t>………………………………………</t>
  </si>
  <si>
    <t>voor deze begroting als contactpersoon / correspondentieadres.</t>
  </si>
  <si>
    <t>omslag i.v.m. centrale betaling periodieken (A-nota)</t>
  </si>
  <si>
    <t>vervallen</t>
  </si>
  <si>
    <t>omslag inz. pensioenen predikanten (P-nota)</t>
  </si>
  <si>
    <t>Is de gemeente "in wording"? Zo ja, dan een 1 invullen:</t>
  </si>
  <si>
    <t>Gebruik van deze begroting (zie hiervoor ook het tabblad "Info")</t>
  </si>
  <si>
    <t>Opbrengst advertenties kerkbode</t>
  </si>
  <si>
    <t>Kosten drukwerk kerkbode</t>
  </si>
  <si>
    <t>Opbrengst kerktelefoon</t>
  </si>
  <si>
    <t xml:space="preserve"> </t>
  </si>
  <si>
    <t>Plaatsnaam</t>
  </si>
  <si>
    <t>werkelijk</t>
  </si>
  <si>
    <t>VIJFJAREN BEGROTING</t>
  </si>
  <si>
    <t>Inhoud van deze vijfjaren begroting</t>
  </si>
  <si>
    <t>BEGROTING BOEKJAREN</t>
  </si>
  <si>
    <t>zelf invullen</t>
  </si>
  <si>
    <t>toevoegingen aan reserves:</t>
  </si>
  <si>
    <t>onttrekkingen aan reserves:</t>
  </si>
  <si>
    <t>Per saldo een toevoeging / onttrekking van</t>
  </si>
  <si>
    <t>over de jaren</t>
  </si>
  <si>
    <t>doel van de begroting:</t>
  </si>
  <si>
    <t>aanvraag advies Ord.18 art. 17</t>
  </si>
  <si>
    <t>aanvraag ondersteuning uit Fonds Noodlijdende Gemeenten</t>
  </si>
  <si>
    <t>gebruik in eigen gemeente / -organen</t>
  </si>
  <si>
    <t>(1 … 4 invullen)</t>
  </si>
  <si>
    <t>aanvraag solvabiliteitsverklaring (Ord. 3 art.15b)</t>
  </si>
  <si>
    <t>en wordt in afschrift aan de Commissie Toezicht en Financiën, per adres: Kerkelijk Bureau HHK,</t>
  </si>
  <si>
    <r>
      <t>Vendelier 51 /D, 3905 PC  Veenendaal, gezonden</t>
    </r>
    <r>
      <rPr>
        <i/>
        <sz val="10"/>
        <rFont val="Arial"/>
        <family val="2"/>
      </rPr>
      <t>.</t>
    </r>
  </si>
  <si>
    <t>kerkelijk bureau HHK</t>
  </si>
  <si>
    <t>aanvraag solv.verklaring i.c.m. ondersteuning Fonds Noodl. Gem.</t>
  </si>
  <si>
    <t>nominaal</t>
  </si>
  <si>
    <t>aanwezig</t>
  </si>
  <si>
    <t>vacant</t>
  </si>
  <si>
    <t xml:space="preserve">Groepsindeling gemeente </t>
  </si>
  <si>
    <t>3.1</t>
  </si>
  <si>
    <t>3.2</t>
  </si>
  <si>
    <t>Omvang predikantsplaats (in fracties van 1/12e)</t>
  </si>
  <si>
    <t>41.98</t>
  </si>
  <si>
    <t>41.94</t>
  </si>
  <si>
    <t>41.95</t>
  </si>
  <si>
    <t>41.96</t>
  </si>
  <si>
    <t>betaalde huren kerkgebouw</t>
  </si>
  <si>
    <t>betaalde huren verenigingsgebouw</t>
  </si>
  <si>
    <t>betaalde huren pastorie</t>
  </si>
  <si>
    <t>vergoeding wegens gemis ambtswoning</t>
  </si>
  <si>
    <t>betaalde huren overig</t>
  </si>
  <si>
    <t>preekvoorziening, reiskosten voorgangers</t>
  </si>
  <si>
    <t>preekvoorziening, honorarium voorgangers</t>
  </si>
  <si>
    <t>43.34</t>
  </si>
  <si>
    <t>vergoedingen representatie, vakliteratuur, kantoorkosten</t>
  </si>
  <si>
    <t>communicatie- en reiskosten</t>
  </si>
  <si>
    <t>overige vergoedingen</t>
  </si>
  <si>
    <t>versie 1.01.5 (22-10-2008)</t>
  </si>
  <si>
    <t>Combinatie met Hersteld Hervormde Gemeente te:</t>
  </si>
  <si>
    <t xml:space="preserve">dagdelen parttime: </t>
  </si>
  <si>
    <t>algemeen kerkenwerk / Solidariteitsfonds (K-nota)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</si>
</sst>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\ mmmm\ yyyy;@"/>
    <numFmt numFmtId="165" formatCode="_-[$€-2]\ * #,##0.00_-;_-[$€-2]\ * #,##0.00\-;_-[$€-2]\ * &quot;-&quot;??_-;_-@_-"/>
    <numFmt numFmtId="166" formatCode="_-[$€-2]\ * #,##0_-;_-[$€-2]\ * #,##0\-;_-[$€-2]\ * &quot;-&quot;_-;_-@_-"/>
    <numFmt numFmtId="167" formatCode="[$€-2]\ #,##0_-;[$€-2]\ #,##0\-"/>
  </numFmts>
  <fonts count="62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i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 tint="-0.04997999966144562"/>
      <name val="Arial"/>
      <family val="2"/>
    </font>
    <font>
      <sz val="10"/>
      <color theme="0" tint="-0.1499900072813034"/>
      <name val="Arial"/>
      <family val="2"/>
    </font>
    <font>
      <sz val="9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54" applyFo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54" applyFo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6" xfId="0" applyFont="1" applyBorder="1" applyAlignment="1" applyProtection="1" quotePrefix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49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horizontal="right"/>
      <protection hidden="1"/>
    </xf>
    <xf numFmtId="0" fontId="0" fillId="0" borderId="0" xfId="54" applyFo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locked="0"/>
    </xf>
    <xf numFmtId="0" fontId="17" fillId="0" borderId="0" xfId="0" applyNumberFormat="1" applyFont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7" fillId="0" borderId="18" xfId="0" applyFont="1" applyBorder="1" applyAlignment="1" applyProtection="1">
      <alignment horizontal="right"/>
      <protection locked="0"/>
    </xf>
    <xf numFmtId="166" fontId="0" fillId="0" borderId="19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hidden="1"/>
    </xf>
    <xf numFmtId="0" fontId="17" fillId="0" borderId="18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/>
    </xf>
    <xf numFmtId="0" fontId="17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2" fontId="0" fillId="0" borderId="10" xfId="0" applyNumberFormat="1" applyBorder="1" applyAlignment="1" applyProtection="1">
      <alignment/>
      <protection hidden="1"/>
    </xf>
    <xf numFmtId="0" fontId="17" fillId="0" borderId="13" xfId="0" applyFont="1" applyBorder="1" applyAlignment="1" applyProtection="1">
      <alignment horizontal="right"/>
      <protection/>
    </xf>
    <xf numFmtId="42" fontId="0" fillId="0" borderId="19" xfId="0" applyNumberFormat="1" applyFill="1" applyBorder="1" applyAlignment="1" applyProtection="1">
      <alignment/>
      <protection hidden="1"/>
    </xf>
    <xf numFmtId="0" fontId="17" fillId="0" borderId="13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2" fontId="0" fillId="0" borderId="21" xfId="0" applyNumberForma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/>
    </xf>
    <xf numFmtId="42" fontId="0" fillId="0" borderId="13" xfId="0" applyNumberFormat="1" applyBorder="1" applyAlignment="1" applyProtection="1">
      <alignment/>
      <protection hidden="1"/>
    </xf>
    <xf numFmtId="0" fontId="8" fillId="0" borderId="13" xfId="0" applyFont="1" applyBorder="1" applyAlignment="1" applyProtection="1">
      <alignment horizontal="right"/>
      <protection/>
    </xf>
    <xf numFmtId="42" fontId="0" fillId="0" borderId="21" xfId="0" applyNumberFormat="1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 hidden="1"/>
    </xf>
    <xf numFmtId="166" fontId="0" fillId="0" borderId="21" xfId="0" applyNumberFormat="1" applyFill="1" applyBorder="1" applyAlignment="1" applyProtection="1">
      <alignment/>
      <protection hidden="1"/>
    </xf>
    <xf numFmtId="166" fontId="0" fillId="0" borderId="21" xfId="0" applyNumberFormat="1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locked="0"/>
    </xf>
    <xf numFmtId="166" fontId="0" fillId="0" borderId="17" xfId="0" applyNumberFormat="1" applyFill="1" applyBorder="1" applyAlignment="1" applyProtection="1">
      <alignment/>
      <protection hidden="1"/>
    </xf>
    <xf numFmtId="166" fontId="0" fillId="0" borderId="23" xfId="0" applyNumberForma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 horizontal="right"/>
      <protection locked="0"/>
    </xf>
    <xf numFmtId="0" fontId="0" fillId="0" borderId="24" xfId="0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166" fontId="0" fillId="0" borderId="23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8" fillId="0" borderId="13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locked="0"/>
    </xf>
    <xf numFmtId="166" fontId="0" fillId="0" borderId="23" xfId="0" applyNumberFormat="1" applyFont="1" applyBorder="1" applyAlignment="1" applyProtection="1">
      <alignment/>
      <protection hidden="1"/>
    </xf>
    <xf numFmtId="166" fontId="0" fillId="0" borderId="25" xfId="0" applyNumberFormat="1" applyBorder="1" applyAlignment="1" applyProtection="1">
      <alignment/>
      <protection hidden="1"/>
    </xf>
    <xf numFmtId="165" fontId="0" fillId="0" borderId="13" xfId="0" applyNumberFormat="1" applyBorder="1" applyAlignment="1" applyProtection="1">
      <alignment/>
      <protection hidden="1"/>
    </xf>
    <xf numFmtId="166" fontId="0" fillId="0" borderId="19" xfId="0" applyNumberFormat="1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 horizontal="right"/>
      <protection locked="0"/>
    </xf>
    <xf numFmtId="165" fontId="0" fillId="0" borderId="26" xfId="0" applyNumberForma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right"/>
      <protection hidden="1"/>
    </xf>
    <xf numFmtId="0" fontId="17" fillId="0" borderId="0" xfId="0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right"/>
      <protection locked="0"/>
    </xf>
    <xf numFmtId="42" fontId="0" fillId="0" borderId="28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42" fontId="0" fillId="0" borderId="11" xfId="0" applyNumberForma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42" fontId="0" fillId="0" borderId="19" xfId="0" applyNumberFormat="1" applyBorder="1" applyAlignment="1" applyProtection="1">
      <alignment/>
      <protection hidden="1"/>
    </xf>
    <xf numFmtId="3" fontId="8" fillId="0" borderId="2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166" fontId="0" fillId="0" borderId="13" xfId="58" applyNumberFormat="1" applyFont="1" applyFill="1" applyBorder="1" applyAlignment="1" applyProtection="1">
      <alignment/>
      <protection hidden="1"/>
    </xf>
    <xf numFmtId="3" fontId="8" fillId="0" borderId="20" xfId="0" applyNumberFormat="1" applyFont="1" applyBorder="1" applyAlignment="1" applyProtection="1">
      <alignment horizontal="left"/>
      <protection locked="0"/>
    </xf>
    <xf numFmtId="166" fontId="0" fillId="0" borderId="13" xfId="58" applyNumberFormat="1" applyFont="1" applyBorder="1" applyAlignment="1" applyProtection="1">
      <alignment/>
      <protection hidden="1"/>
    </xf>
    <xf numFmtId="166" fontId="0" fillId="0" borderId="28" xfId="58" applyNumberFormat="1" applyFont="1" applyBorder="1" applyAlignment="1" applyProtection="1">
      <alignment/>
      <protection hidden="1"/>
    </xf>
    <xf numFmtId="166" fontId="0" fillId="0" borderId="13" xfId="0" applyNumberFormat="1" applyFont="1" applyBorder="1" applyAlignment="1" applyProtection="1">
      <alignment/>
      <protection hidden="1"/>
    </xf>
    <xf numFmtId="165" fontId="0" fillId="0" borderId="13" xfId="58" applyNumberFormat="1" applyFont="1" applyFill="1" applyBorder="1" applyAlignment="1" applyProtection="1">
      <alignment/>
      <protection hidden="1"/>
    </xf>
    <xf numFmtId="165" fontId="0" fillId="0" borderId="13" xfId="0" applyNumberFormat="1" applyFont="1" applyBorder="1" applyAlignment="1" applyProtection="1">
      <alignment/>
      <protection hidden="1"/>
    </xf>
    <xf numFmtId="166" fontId="0" fillId="0" borderId="19" xfId="58" applyNumberFormat="1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 horizontal="left"/>
      <protection/>
    </xf>
    <xf numFmtId="3" fontId="8" fillId="0" borderId="20" xfId="0" applyNumberFormat="1" applyFont="1" applyBorder="1" applyAlignment="1" applyProtection="1">
      <alignment horizontal="left"/>
      <protection/>
    </xf>
    <xf numFmtId="42" fontId="0" fillId="0" borderId="13" xfId="0" applyNumberFormat="1" applyFont="1" applyBorder="1" applyAlignment="1" applyProtection="1">
      <alignment/>
      <protection hidden="1"/>
    </xf>
    <xf numFmtId="42" fontId="0" fillId="0" borderId="19" xfId="58" applyNumberFormat="1" applyFont="1" applyBorder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readingOrder="1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0" fontId="0" fillId="0" borderId="0" xfId="54" applyFont="1" applyProtection="1">
      <alignment/>
      <protection/>
    </xf>
    <xf numFmtId="164" fontId="0" fillId="33" borderId="0" xfId="0" applyNumberFormat="1" applyFont="1" applyFill="1" applyBorder="1" applyAlignment="1" applyProtection="1">
      <alignment horizontal="left"/>
      <protection locked="0"/>
    </xf>
    <xf numFmtId="164" fontId="0" fillId="33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164" fontId="0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20" fillId="0" borderId="0" xfId="0" applyNumberFormat="1" applyFont="1" applyAlignment="1" applyProtection="1">
      <alignment/>
      <protection hidden="1"/>
    </xf>
    <xf numFmtId="166" fontId="0" fillId="33" borderId="23" xfId="0" applyNumberFormat="1" applyFill="1" applyBorder="1" applyAlignment="1" applyProtection="1">
      <alignment/>
      <protection locked="0"/>
    </xf>
    <xf numFmtId="42" fontId="0" fillId="33" borderId="23" xfId="0" applyNumberFormat="1" applyFill="1" applyBorder="1" applyAlignment="1" applyProtection="1">
      <alignment/>
      <protection locked="0"/>
    </xf>
    <xf numFmtId="42" fontId="0" fillId="33" borderId="17" xfId="0" applyNumberFormat="1" applyFill="1" applyBorder="1" applyAlignment="1" applyProtection="1">
      <alignment/>
      <protection locked="0"/>
    </xf>
    <xf numFmtId="166" fontId="0" fillId="33" borderId="17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2" fontId="0" fillId="0" borderId="10" xfId="0" applyNumberFormat="1" applyFill="1" applyBorder="1" applyAlignment="1" applyProtection="1">
      <alignment/>
      <protection/>
    </xf>
    <xf numFmtId="42" fontId="0" fillId="33" borderId="25" xfId="0" applyNumberFormat="1" applyFill="1" applyBorder="1" applyAlignment="1" applyProtection="1">
      <alignment/>
      <protection locked="0"/>
    </xf>
    <xf numFmtId="42" fontId="0" fillId="33" borderId="11" xfId="0" applyNumberFormat="1" applyFill="1" applyBorder="1" applyAlignment="1" applyProtection="1">
      <alignment/>
      <protection locked="0"/>
    </xf>
    <xf numFmtId="42" fontId="0" fillId="33" borderId="11" xfId="58" applyNumberFormat="1" applyFont="1" applyFill="1" applyBorder="1" applyAlignment="1" applyProtection="1">
      <alignment/>
      <protection locked="0"/>
    </xf>
    <xf numFmtId="42" fontId="0" fillId="33" borderId="23" xfId="58" applyNumberFormat="1" applyFont="1" applyFill="1" applyBorder="1" applyAlignment="1" applyProtection="1">
      <alignment/>
      <protection locked="0"/>
    </xf>
    <xf numFmtId="42" fontId="0" fillId="33" borderId="25" xfId="58" applyNumberFormat="1" applyFont="1" applyFill="1" applyBorder="1" applyAlignment="1" applyProtection="1">
      <alignment/>
      <protection locked="0"/>
    </xf>
    <xf numFmtId="166" fontId="0" fillId="33" borderId="11" xfId="58" applyNumberFormat="1" applyFont="1" applyFill="1" applyBorder="1" applyAlignment="1" applyProtection="1">
      <alignment/>
      <protection locked="0"/>
    </xf>
    <xf numFmtId="166" fontId="0" fillId="33" borderId="23" xfId="58" applyNumberFormat="1" applyFont="1" applyFill="1" applyBorder="1" applyAlignment="1" applyProtection="1">
      <alignment/>
      <protection locked="0"/>
    </xf>
    <xf numFmtId="166" fontId="0" fillId="33" borderId="27" xfId="58" applyNumberFormat="1" applyFont="1" applyFill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 hidden="1"/>
    </xf>
    <xf numFmtId="166" fontId="0" fillId="0" borderId="17" xfId="0" applyNumberFormat="1" applyFill="1" applyBorder="1" applyAlignment="1" applyProtection="1">
      <alignment/>
      <protection locked="0"/>
    </xf>
    <xf numFmtId="166" fontId="0" fillId="0" borderId="23" xfId="0" applyNumberFormat="1" applyFill="1" applyBorder="1" applyAlignment="1" applyProtection="1">
      <alignment/>
      <protection locked="0"/>
    </xf>
    <xf numFmtId="0" fontId="0" fillId="0" borderId="23" xfId="0" applyBorder="1" applyAlignment="1" applyProtection="1">
      <alignment wrapText="1"/>
      <protection locked="0"/>
    </xf>
    <xf numFmtId="0" fontId="15" fillId="33" borderId="30" xfId="0" applyFont="1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 locked="0"/>
    </xf>
    <xf numFmtId="42" fontId="0" fillId="33" borderId="27" xfId="58" applyNumberFormat="1" applyFont="1" applyFill="1" applyBorder="1" applyAlignment="1" applyProtection="1">
      <alignment/>
      <protection locked="0"/>
    </xf>
    <xf numFmtId="42" fontId="0" fillId="0" borderId="23" xfId="58" applyNumberFormat="1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hidden="1"/>
    </xf>
    <xf numFmtId="0" fontId="0" fillId="0" borderId="0" xfId="0" applyFill="1" applyAlignment="1">
      <alignment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33" borderId="31" xfId="0" applyFont="1" applyFill="1" applyBorder="1" applyAlignment="1" applyProtection="1">
      <alignment/>
      <protection locked="0"/>
    </xf>
    <xf numFmtId="166" fontId="0" fillId="33" borderId="23" xfId="0" applyNumberFormat="1" applyFill="1" applyBorder="1" applyAlignment="1" applyProtection="1" quotePrefix="1">
      <alignment/>
      <protection locked="0"/>
    </xf>
    <xf numFmtId="166" fontId="0" fillId="33" borderId="23" xfId="0" applyNumberFormat="1" applyFill="1" applyBorder="1" applyAlignment="1" applyProtection="1">
      <alignment horizontal="left"/>
      <protection locked="0"/>
    </xf>
    <xf numFmtId="42" fontId="0" fillId="0" borderId="18" xfId="0" applyNumberFormat="1" applyBorder="1" applyAlignment="1" applyProtection="1">
      <alignment/>
      <protection hidden="1"/>
    </xf>
    <xf numFmtId="165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/>
      <protection locked="0"/>
    </xf>
    <xf numFmtId="42" fontId="0" fillId="33" borderId="23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right"/>
      <protection hidden="1"/>
    </xf>
    <xf numFmtId="166" fontId="0" fillId="0" borderId="0" xfId="0" applyNumberFormat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54" applyFo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8" fillId="0" borderId="29" xfId="54" applyFont="1" applyBorder="1" applyAlignment="1" applyProtection="1">
      <alignment vertical="top"/>
      <protection/>
    </xf>
    <xf numFmtId="0" fontId="0" fillId="0" borderId="17" xfId="0" applyBorder="1" applyAlignment="1" applyProtection="1">
      <alignment/>
      <protection/>
    </xf>
    <xf numFmtId="0" fontId="8" fillId="0" borderId="23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14" xfId="54" applyFont="1" applyBorder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33" xfId="54" applyFont="1" applyBorder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top"/>
      <protection/>
    </xf>
    <xf numFmtId="0" fontId="8" fillId="0" borderId="18" xfId="0" applyFont="1" applyBorder="1" applyAlignment="1" applyProtection="1">
      <alignment vertical="top"/>
      <protection/>
    </xf>
    <xf numFmtId="0" fontId="0" fillId="0" borderId="13" xfId="0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 locked="0"/>
    </xf>
    <xf numFmtId="0" fontId="0" fillId="0" borderId="29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/>
    </xf>
    <xf numFmtId="1" fontId="0" fillId="0" borderId="23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7" xfId="0" applyFont="1" applyBorder="1" applyAlignment="1" applyProtection="1">
      <alignment horizontal="right"/>
      <protection/>
    </xf>
    <xf numFmtId="1" fontId="0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1" fillId="0" borderId="0" xfId="0" applyFont="1" applyFill="1" applyAlignment="1" applyProtection="1">
      <alignment/>
      <protection/>
    </xf>
    <xf numFmtId="0" fontId="0" fillId="0" borderId="35" xfId="0" applyFont="1" applyBorder="1" applyAlignment="1">
      <alignment horizontal="right"/>
    </xf>
    <xf numFmtId="0" fontId="0" fillId="33" borderId="33" xfId="0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2" fillId="0" borderId="3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5" fillId="33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29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begroting PKC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1"/>
  <sheetViews>
    <sheetView zoomScalePageLayoutView="0" workbookViewId="0" topLeftCell="A1">
      <selection activeCell="K4" sqref="K4"/>
    </sheetView>
  </sheetViews>
  <sheetFormatPr defaultColWidth="9.140625" defaultRowHeight="12.75"/>
  <sheetData>
    <row r="1" ht="12.75">
      <c r="A1" s="147" t="str">
        <f>AlgInfo!B1</f>
        <v>versie 1.01.5 (22-10-2008)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6844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36.28125" style="0" customWidth="1"/>
    <col min="4" max="4" width="11.140625" style="0" customWidth="1"/>
  </cols>
  <sheetData>
    <row r="1" spans="1:8" ht="12.75">
      <c r="A1" s="1"/>
      <c r="B1" s="2" t="s">
        <v>531</v>
      </c>
      <c r="C1" s="3"/>
      <c r="D1" s="3"/>
      <c r="E1" s="3"/>
      <c r="F1" s="3"/>
      <c r="G1" s="3"/>
      <c r="H1" s="3"/>
    </row>
    <row r="2" spans="1:8" ht="12.75">
      <c r="A2" s="3"/>
      <c r="B2" s="51"/>
      <c r="C2" s="3"/>
      <c r="D2" s="3"/>
      <c r="E2" s="3"/>
      <c r="F2" s="240">
        <f>$D$20</f>
        <v>2012</v>
      </c>
      <c r="G2" s="3"/>
      <c r="H2" s="3"/>
    </row>
    <row r="3" spans="1:8" ht="12.75">
      <c r="A3" s="3"/>
      <c r="B3" s="51" t="s">
        <v>483</v>
      </c>
      <c r="C3" s="3"/>
      <c r="D3" s="134">
        <v>0</v>
      </c>
      <c r="E3" s="3"/>
      <c r="F3" s="240">
        <f>$D$20+1</f>
        <v>2013</v>
      </c>
      <c r="G3" s="3"/>
      <c r="H3" s="3"/>
    </row>
    <row r="4" spans="1:8" ht="12.75">
      <c r="A4" s="3"/>
      <c r="B4" s="51"/>
      <c r="C4" s="3"/>
      <c r="D4" s="3"/>
      <c r="E4" s="3"/>
      <c r="F4" s="240">
        <f>$D$20+2</f>
        <v>2014</v>
      </c>
      <c r="G4" s="3"/>
      <c r="H4" s="3"/>
    </row>
    <row r="5" spans="1:8" ht="12.75">
      <c r="A5" s="3"/>
      <c r="B5" s="51"/>
      <c r="C5" s="3"/>
      <c r="D5" s="3"/>
      <c r="E5" s="3"/>
      <c r="F5" s="240">
        <f>$D$20+3</f>
        <v>2015</v>
      </c>
      <c r="G5" s="3"/>
      <c r="H5" s="3"/>
    </row>
    <row r="6" spans="1:8" ht="12.75">
      <c r="A6" s="3"/>
      <c r="B6" s="51"/>
      <c r="C6" s="3"/>
      <c r="D6" s="3"/>
      <c r="E6" s="3"/>
      <c r="F6" s="240">
        <f>$D$20+4</f>
        <v>2016</v>
      </c>
      <c r="G6" s="3"/>
      <c r="H6" s="3"/>
    </row>
    <row r="7" spans="1:8" ht="26.25">
      <c r="A7" s="4"/>
      <c r="B7" s="195" t="s">
        <v>491</v>
      </c>
      <c r="C7" s="3"/>
      <c r="D7" s="3"/>
      <c r="E7" s="5"/>
      <c r="F7" s="5"/>
      <c r="G7" s="3"/>
      <c r="H7" s="3"/>
    </row>
    <row r="8" spans="1:8" ht="15">
      <c r="A8" s="3"/>
      <c r="B8" s="3"/>
      <c r="C8" s="3"/>
      <c r="F8" s="5"/>
      <c r="G8" s="3"/>
      <c r="H8" s="3"/>
    </row>
    <row r="9" spans="1:8" ht="18">
      <c r="A9" s="3"/>
      <c r="B9" s="180" t="s">
        <v>0</v>
      </c>
      <c r="C9" s="135" t="str">
        <f>CHOOSE(D10,C11,C12,C13)</f>
        <v>kerkvoogdij</v>
      </c>
      <c r="F9" s="5"/>
      <c r="G9" s="3"/>
      <c r="H9" s="3"/>
    </row>
    <row r="10" spans="1:8" ht="15">
      <c r="A10" s="3"/>
      <c r="B10" s="3"/>
      <c r="C10" s="6"/>
      <c r="D10" s="134">
        <v>1</v>
      </c>
      <c r="E10" s="232" t="s">
        <v>458</v>
      </c>
      <c r="F10" s="5"/>
      <c r="G10" s="3"/>
      <c r="H10" s="3"/>
    </row>
    <row r="11" spans="1:8" ht="15">
      <c r="A11" s="3"/>
      <c r="B11" s="69">
        <v>1</v>
      </c>
      <c r="C11" s="69" t="s">
        <v>439</v>
      </c>
      <c r="D11" s="6"/>
      <c r="E11" s="5"/>
      <c r="F11" s="5"/>
      <c r="G11" s="3"/>
      <c r="H11" s="3"/>
    </row>
    <row r="12" spans="1:8" ht="15">
      <c r="A12" s="3"/>
      <c r="B12" s="69">
        <v>2</v>
      </c>
      <c r="C12" s="69" t="s">
        <v>440</v>
      </c>
      <c r="D12" s="6"/>
      <c r="E12" s="5"/>
      <c r="F12" s="5"/>
      <c r="G12" s="3"/>
      <c r="H12" s="3"/>
    </row>
    <row r="13" spans="1:8" ht="15" customHeight="1">
      <c r="A13" s="3"/>
      <c r="B13" s="69">
        <v>3</v>
      </c>
      <c r="C13" s="51" t="s">
        <v>441</v>
      </c>
      <c r="D13" s="7"/>
      <c r="E13" s="7"/>
      <c r="F13" s="7"/>
      <c r="G13" s="7"/>
      <c r="H13" s="3"/>
    </row>
    <row r="14" spans="1:8" ht="15">
      <c r="A14" s="3"/>
      <c r="B14" s="6"/>
      <c r="C14" s="6"/>
      <c r="D14" s="6"/>
      <c r="E14" s="5"/>
      <c r="F14" s="5"/>
      <c r="G14" s="3"/>
      <c r="H14" s="3"/>
    </row>
    <row r="15" spans="1:8" ht="18">
      <c r="A15" s="3"/>
      <c r="B15" s="180" t="s">
        <v>0</v>
      </c>
      <c r="C15" s="180" t="str">
        <f>IF($D$3=0,"Hersteld Hervormde gemeente","Hersteld Hervormde gemeente (in wording)")</f>
        <v>Hersteld Hervormde gemeente</v>
      </c>
      <c r="D15" s="3"/>
      <c r="E15" s="7"/>
      <c r="F15" s="7"/>
      <c r="G15" s="7"/>
      <c r="H15" s="3"/>
    </row>
    <row r="16" spans="1:8" ht="18">
      <c r="A16" s="3"/>
      <c r="B16" s="180"/>
      <c r="C16" s="6"/>
      <c r="D16" s="6"/>
      <c r="E16" s="5"/>
      <c r="F16" s="5"/>
      <c r="G16" s="3"/>
      <c r="H16" s="3"/>
    </row>
    <row r="17" spans="1:8" ht="18">
      <c r="A17" s="3"/>
      <c r="B17" s="180" t="s">
        <v>1</v>
      </c>
      <c r="C17" s="272" t="s">
        <v>489</v>
      </c>
      <c r="D17" s="273"/>
      <c r="E17" s="273"/>
      <c r="F17" s="273"/>
      <c r="G17" s="9"/>
      <c r="H17" s="9"/>
    </row>
    <row r="18" spans="1:8" ht="18">
      <c r="A18" s="3"/>
      <c r="B18" s="180"/>
      <c r="C18" s="3"/>
      <c r="D18" s="3"/>
      <c r="E18" s="5"/>
      <c r="F18" s="5"/>
      <c r="G18" s="3"/>
      <c r="H18" s="3"/>
    </row>
    <row r="19" spans="1:8" ht="18">
      <c r="A19" s="3"/>
      <c r="B19" s="180"/>
      <c r="C19" s="3"/>
      <c r="D19" s="3"/>
      <c r="E19" s="5"/>
      <c r="F19" s="5"/>
      <c r="G19" s="3"/>
      <c r="H19" s="3"/>
    </row>
    <row r="20" spans="1:8" ht="18">
      <c r="A20" s="3"/>
      <c r="B20" s="180" t="s">
        <v>498</v>
      </c>
      <c r="C20" s="3"/>
      <c r="D20" s="136">
        <v>2012</v>
      </c>
      <c r="E20" s="135" t="str">
        <f>"t/m "&amp;D20+4</f>
        <v>t/m 2016</v>
      </c>
      <c r="F20" s="135"/>
      <c r="G20" s="135"/>
      <c r="H20" s="135"/>
    </row>
    <row r="21" spans="1:8" ht="18">
      <c r="A21" s="3"/>
      <c r="B21" s="237" t="str">
        <f>"(met daarbij de cijfers 'werkelijk "&amp;D20-1&amp;" en 'tussentijds "&amp;D20&amp;" t/m maand:')."</f>
        <v>(met daarbij de cijfers 'werkelijk 2011 en 'tussentijds 2012 t/m maand:').</v>
      </c>
      <c r="C21" s="238"/>
      <c r="D21" s="7"/>
      <c r="E21" s="135"/>
      <c r="F21" s="134">
        <v>9</v>
      </c>
      <c r="G21" s="265" t="str">
        <f>CHOOSE(F21,"jan","feb","mrt","apr","mei","jun","jul","aug","sep","okt","nov","dec")</f>
        <v>sep</v>
      </c>
      <c r="H21" s="135"/>
    </row>
    <row r="22" spans="1:8" ht="18">
      <c r="A22" s="3"/>
      <c r="B22" s="180"/>
      <c r="C22" s="3"/>
      <c r="D22" s="3"/>
      <c r="E22" s="5"/>
      <c r="F22" s="5"/>
      <c r="G22" s="3"/>
      <c r="H22" s="3"/>
    </row>
    <row r="23" spans="1:8" ht="18">
      <c r="A23" s="3"/>
      <c r="B23" s="180" t="s">
        <v>447</v>
      </c>
      <c r="C23" s="3"/>
      <c r="D23" s="134">
        <v>1</v>
      </c>
      <c r="E23" s="232" t="s">
        <v>459</v>
      </c>
      <c r="F23" s="5"/>
      <c r="G23" s="3"/>
      <c r="H23" s="3"/>
    </row>
    <row r="24" spans="1:8" ht="18">
      <c r="A24" s="3"/>
      <c r="B24" s="135" t="str">
        <f>CHOOSE($D$23,"het ","het ","het ","de ","","")&amp;CHOOSE($D$23,$C$26,$C$27,$C$28,$C$29,$C$30,$C$31)</f>
        <v>het college van kerkvoogden</v>
      </c>
      <c r="D24" s="3"/>
      <c r="E24" s="5"/>
      <c r="F24" s="5"/>
      <c r="G24" s="3"/>
      <c r="H24" s="3"/>
    </row>
    <row r="25" spans="1:8" ht="15">
      <c r="A25" s="3"/>
      <c r="B25" s="51"/>
      <c r="C25" s="3"/>
      <c r="D25" s="3"/>
      <c r="E25" s="5"/>
      <c r="F25" s="5"/>
      <c r="G25" s="3"/>
      <c r="H25" s="3"/>
    </row>
    <row r="26" spans="1:8" ht="12.75" customHeight="1">
      <c r="A26" s="3"/>
      <c r="B26" s="69">
        <v>1</v>
      </c>
      <c r="C26" s="6" t="s">
        <v>448</v>
      </c>
      <c r="D26" s="3"/>
      <c r="E26" s="5"/>
      <c r="F26" s="5"/>
      <c r="G26" s="3"/>
      <c r="H26" s="3"/>
    </row>
    <row r="27" spans="1:8" ht="12.75" customHeight="1">
      <c r="A27" s="3"/>
      <c r="B27" s="69">
        <v>2</v>
      </c>
      <c r="C27" s="6" t="s">
        <v>449</v>
      </c>
      <c r="D27" s="3"/>
      <c r="E27" s="5"/>
      <c r="F27" s="5"/>
      <c r="G27" s="3"/>
      <c r="H27" s="3"/>
    </row>
    <row r="28" spans="1:8" ht="12.75" customHeight="1">
      <c r="A28" s="3"/>
      <c r="B28" s="69">
        <v>3</v>
      </c>
      <c r="C28" s="6" t="s">
        <v>450</v>
      </c>
      <c r="D28" s="3"/>
      <c r="E28" s="5"/>
      <c r="F28" s="5"/>
      <c r="G28" s="3"/>
      <c r="H28" s="3"/>
    </row>
    <row r="29" spans="1:8" ht="12.75" customHeight="1">
      <c r="A29" s="3"/>
      <c r="B29" s="69">
        <v>4</v>
      </c>
      <c r="C29" s="6" t="s">
        <v>451</v>
      </c>
      <c r="D29" s="3"/>
      <c r="E29" s="5"/>
      <c r="F29" s="5"/>
      <c r="G29" s="3"/>
      <c r="H29" s="3"/>
    </row>
    <row r="30" spans="1:8" ht="12.75" customHeight="1">
      <c r="A30" s="3"/>
      <c r="B30" s="69">
        <v>5</v>
      </c>
      <c r="C30" s="6" t="s">
        <v>452</v>
      </c>
      <c r="D30" s="3"/>
      <c r="E30" s="5"/>
      <c r="F30" s="5"/>
      <c r="G30" s="3"/>
      <c r="H30" s="3"/>
    </row>
    <row r="31" spans="1:8" ht="12.75" customHeight="1">
      <c r="A31" s="3"/>
      <c r="B31" s="243">
        <v>6</v>
      </c>
      <c r="C31" s="244" t="s">
        <v>507</v>
      </c>
      <c r="D31" s="3"/>
      <c r="E31" s="5"/>
      <c r="F31" s="5"/>
      <c r="G31" s="3"/>
      <c r="H31" s="3"/>
    </row>
    <row r="32" spans="1:8" ht="18" customHeight="1">
      <c r="A32" s="3"/>
      <c r="B32" s="180" t="s">
        <v>499</v>
      </c>
      <c r="C32" s="3"/>
      <c r="D32" s="134">
        <v>1</v>
      </c>
      <c r="E32" s="239" t="s">
        <v>503</v>
      </c>
      <c r="F32" s="5"/>
      <c r="G32" s="3"/>
      <c r="H32" s="3"/>
    </row>
    <row r="33" spans="1:8" ht="18" customHeight="1">
      <c r="A33" s="3"/>
      <c r="B33" s="135" t="str">
        <f>CHOOSE($D$32,$C$35,$C$36,$C$37,$C$38)</f>
        <v>aanvraag solvabiliteitsverklaring (Ord. 3 art.15b)</v>
      </c>
      <c r="C33" s="6"/>
      <c r="D33" s="3"/>
      <c r="E33" s="5"/>
      <c r="F33" s="5"/>
      <c r="G33" s="3"/>
      <c r="H33" s="3"/>
    </row>
    <row r="34" spans="1:8" ht="12.75" customHeight="1">
      <c r="A34" s="3"/>
      <c r="D34" s="3"/>
      <c r="E34" s="5"/>
      <c r="F34" s="5"/>
      <c r="G34" s="3"/>
      <c r="H34" s="3"/>
    </row>
    <row r="35" spans="1:8" ht="12.75" customHeight="1">
      <c r="A35" s="3"/>
      <c r="B35" s="69">
        <v>1</v>
      </c>
      <c r="C35" s="6" t="s">
        <v>504</v>
      </c>
      <c r="D35" s="3"/>
      <c r="E35" s="5"/>
      <c r="F35" s="5"/>
      <c r="G35" s="3"/>
      <c r="H35" s="3"/>
    </row>
    <row r="36" spans="1:8" ht="12.75" customHeight="1">
      <c r="A36" s="3"/>
      <c r="B36" s="69">
        <v>2</v>
      </c>
      <c r="C36" s="6" t="s">
        <v>500</v>
      </c>
      <c r="D36" s="3"/>
      <c r="E36" s="5"/>
      <c r="F36" s="5"/>
      <c r="G36" s="3"/>
      <c r="H36" s="3"/>
    </row>
    <row r="37" spans="1:8" ht="12.75" customHeight="1">
      <c r="A37" s="3"/>
      <c r="B37" s="69">
        <v>3</v>
      </c>
      <c r="C37" s="6" t="s">
        <v>501</v>
      </c>
      <c r="D37" s="3"/>
      <c r="E37" s="5"/>
      <c r="F37" s="5"/>
      <c r="G37" s="3"/>
      <c r="H37" s="3"/>
    </row>
    <row r="38" spans="1:8" ht="12.75" customHeight="1">
      <c r="A38" s="3"/>
      <c r="B38" s="69">
        <v>4</v>
      </c>
      <c r="C38" s="6" t="s">
        <v>508</v>
      </c>
      <c r="D38" s="3"/>
      <c r="E38" s="5"/>
      <c r="F38" s="5"/>
      <c r="G38" s="3"/>
      <c r="H38" s="3"/>
    </row>
    <row r="39" spans="1:8" ht="13.5" customHeight="1">
      <c r="A39" s="3"/>
      <c r="B39" s="3">
        <v>5</v>
      </c>
      <c r="C39" s="6" t="s">
        <v>502</v>
      </c>
      <c r="D39" s="3"/>
      <c r="E39" s="5"/>
      <c r="F39" s="5"/>
      <c r="G39" s="3"/>
      <c r="H39" s="3"/>
    </row>
    <row r="40" spans="2:8" ht="15">
      <c r="B40" s="3"/>
      <c r="C40" s="3"/>
      <c r="D40" s="3"/>
      <c r="E40" s="5"/>
      <c r="F40" s="5"/>
      <c r="G40" s="3"/>
      <c r="H40" s="3"/>
    </row>
    <row r="41" spans="1:8" ht="15">
      <c r="A41" s="196" t="s">
        <v>484</v>
      </c>
      <c r="B41" s="51"/>
      <c r="C41" s="51"/>
      <c r="D41" s="51"/>
      <c r="E41" s="197"/>
      <c r="F41" s="197"/>
      <c r="G41" s="3"/>
      <c r="H41" s="3"/>
    </row>
    <row r="42" spans="1:8" ht="15">
      <c r="A42" s="53" t="s">
        <v>2</v>
      </c>
      <c r="B42" s="51"/>
      <c r="C42" s="51"/>
      <c r="D42" s="51"/>
      <c r="E42" s="197"/>
      <c r="F42" s="197"/>
      <c r="G42" s="3"/>
      <c r="H42" s="3"/>
    </row>
    <row r="43" spans="1:8" ht="15">
      <c r="A43" s="198" t="s">
        <v>442</v>
      </c>
      <c r="B43" s="51"/>
      <c r="C43" s="51"/>
      <c r="D43" s="51"/>
      <c r="E43" s="197"/>
      <c r="F43" s="197"/>
      <c r="G43" s="3"/>
      <c r="H43" s="3"/>
    </row>
    <row r="44" spans="1:8" ht="12.75">
      <c r="A44" s="199" t="s">
        <v>460</v>
      </c>
      <c r="B44" s="51"/>
      <c r="C44" s="200"/>
      <c r="D44" s="200"/>
      <c r="E44" s="200"/>
      <c r="F44" s="200"/>
      <c r="G44" s="11"/>
      <c r="H44" s="3"/>
    </row>
    <row r="45" spans="1:8" ht="15">
      <c r="A45" s="198" t="s">
        <v>443</v>
      </c>
      <c r="B45" s="51"/>
      <c r="C45" s="51"/>
      <c r="D45" s="51"/>
      <c r="E45" s="197"/>
      <c r="F45" s="197"/>
      <c r="G45" s="3"/>
      <c r="H45" s="3"/>
    </row>
    <row r="46" spans="1:8" ht="15">
      <c r="A46" s="198" t="s">
        <v>3</v>
      </c>
      <c r="B46" s="51"/>
      <c r="C46" s="51"/>
      <c r="D46" s="51"/>
      <c r="E46" s="197"/>
      <c r="F46" s="197"/>
      <c r="G46" s="3"/>
      <c r="H46" s="3"/>
    </row>
    <row r="47" spans="1:8" ht="15">
      <c r="A47" s="198" t="s">
        <v>461</v>
      </c>
      <c r="B47" s="51"/>
      <c r="C47" s="51"/>
      <c r="D47" s="51"/>
      <c r="E47" s="197"/>
      <c r="F47" s="197"/>
      <c r="G47" s="3"/>
      <c r="H47" s="3"/>
    </row>
    <row r="48" spans="1:8" ht="15">
      <c r="A48" s="198" t="s">
        <v>4</v>
      </c>
      <c r="B48" s="51"/>
      <c r="C48" s="51"/>
      <c r="D48" s="51"/>
      <c r="E48" s="197"/>
      <c r="F48" s="197"/>
      <c r="G48" s="3"/>
      <c r="H48" s="3"/>
    </row>
    <row r="49" spans="1:8" ht="15">
      <c r="A49" s="198" t="s">
        <v>5</v>
      </c>
      <c r="B49" s="51"/>
      <c r="C49" s="51"/>
      <c r="D49" s="51"/>
      <c r="E49" s="197"/>
      <c r="F49" s="197"/>
      <c r="G49" s="3"/>
      <c r="H49" s="3"/>
    </row>
    <row r="50" spans="1:8" ht="15">
      <c r="A50" s="198" t="s">
        <v>6</v>
      </c>
      <c r="B50" s="51"/>
      <c r="C50" s="51"/>
      <c r="D50" s="51"/>
      <c r="E50" s="197"/>
      <c r="F50" s="197"/>
      <c r="G50" s="3"/>
      <c r="H50" s="3"/>
    </row>
    <row r="51" spans="1:8" ht="15">
      <c r="A51" s="198" t="s">
        <v>477</v>
      </c>
      <c r="B51" s="51"/>
      <c r="C51" s="51"/>
      <c r="D51" s="51"/>
      <c r="E51" s="197"/>
      <c r="F51" s="197"/>
      <c r="G51" s="3"/>
      <c r="H51" s="3"/>
    </row>
    <row r="52" spans="1:8" ht="15">
      <c r="A52" s="3"/>
      <c r="B52" s="10"/>
      <c r="C52" s="3"/>
      <c r="D52" s="3"/>
      <c r="E52" s="5"/>
      <c r="F52" s="5"/>
      <c r="G52" s="3"/>
      <c r="H52" s="3"/>
    </row>
    <row r="53" spans="1:8" ht="15">
      <c r="A53" s="3"/>
      <c r="B53" s="6"/>
      <c r="C53" s="3"/>
      <c r="D53" s="3"/>
      <c r="E53" s="5"/>
      <c r="F53" s="5"/>
      <c r="G53" s="3"/>
      <c r="H53" s="3"/>
    </row>
    <row r="54" spans="1:8" ht="24" customHeight="1">
      <c r="A54" s="51"/>
      <c r="B54" s="201" t="s">
        <v>492</v>
      </c>
      <c r="C54" s="51"/>
      <c r="D54" s="51"/>
      <c r="E54" s="197"/>
      <c r="F54" s="5"/>
      <c r="G54" s="3"/>
      <c r="H54" s="3"/>
    </row>
    <row r="55" spans="1:8" ht="15">
      <c r="A55" s="51"/>
      <c r="B55" s="69"/>
      <c r="C55" s="51"/>
      <c r="D55" s="51"/>
      <c r="E55" s="197"/>
      <c r="F55" s="5"/>
      <c r="G55" s="3"/>
      <c r="H55" s="3"/>
    </row>
    <row r="56" spans="1:8" ht="25.5">
      <c r="A56" s="74"/>
      <c r="B56" s="202"/>
      <c r="C56" s="203"/>
      <c r="D56" s="204" t="s">
        <v>7</v>
      </c>
      <c r="E56" s="51"/>
      <c r="F56" s="5"/>
      <c r="G56" s="3"/>
      <c r="H56" s="3"/>
    </row>
    <row r="57" spans="1:8" ht="15">
      <c r="A57" s="205" t="s">
        <v>8</v>
      </c>
      <c r="B57" s="206" t="s">
        <v>9</v>
      </c>
      <c r="C57" s="155"/>
      <c r="D57" s="207" t="s">
        <v>444</v>
      </c>
      <c r="E57" s="51"/>
      <c r="F57" s="5"/>
      <c r="G57" s="3"/>
      <c r="H57" s="3"/>
    </row>
    <row r="58" spans="1:8" ht="15">
      <c r="A58" s="208"/>
      <c r="B58" s="209"/>
      <c r="C58" s="210"/>
      <c r="D58" s="211"/>
      <c r="E58" s="51"/>
      <c r="F58" s="5"/>
      <c r="G58" s="3"/>
      <c r="H58" s="3"/>
    </row>
    <row r="59" spans="1:8" ht="12.75">
      <c r="A59" s="205" t="s">
        <v>10</v>
      </c>
      <c r="B59" s="212" t="s">
        <v>11</v>
      </c>
      <c r="C59" s="213"/>
      <c r="D59" s="214"/>
      <c r="E59" s="51"/>
      <c r="F59" s="3"/>
      <c r="G59" s="3"/>
      <c r="H59" s="3"/>
    </row>
    <row r="60" spans="1:8" ht="12.75">
      <c r="A60" s="74"/>
      <c r="B60" s="215" t="s">
        <v>12</v>
      </c>
      <c r="C60" s="210"/>
      <c r="D60" s="211" t="s">
        <v>13</v>
      </c>
      <c r="E60" s="51"/>
      <c r="F60" s="3"/>
      <c r="G60" s="3"/>
      <c r="H60" s="3"/>
    </row>
    <row r="61" spans="1:8" ht="12.75">
      <c r="A61" s="74"/>
      <c r="B61" s="216" t="s">
        <v>14</v>
      </c>
      <c r="C61" s="213"/>
      <c r="D61" s="214" t="s">
        <v>15</v>
      </c>
      <c r="E61" s="51"/>
      <c r="F61" s="3"/>
      <c r="G61" s="3"/>
      <c r="H61" s="3"/>
    </row>
    <row r="62" spans="1:8" ht="12.75">
      <c r="A62" s="74"/>
      <c r="B62" s="217" t="s">
        <v>16</v>
      </c>
      <c r="C62" s="218"/>
      <c r="D62" s="207" t="s">
        <v>445</v>
      </c>
      <c r="E62" s="51"/>
      <c r="F62" s="3"/>
      <c r="G62" s="3"/>
      <c r="H62" s="3"/>
    </row>
    <row r="63" spans="1:8" ht="12.75">
      <c r="A63" s="74"/>
      <c r="B63" s="215"/>
      <c r="C63" s="210"/>
      <c r="D63" s="211"/>
      <c r="E63" s="51"/>
      <c r="F63" s="3"/>
      <c r="G63" s="3"/>
      <c r="H63" s="3"/>
    </row>
    <row r="64" spans="1:8" ht="12.75">
      <c r="A64" s="219" t="s">
        <v>17</v>
      </c>
      <c r="B64" s="220" t="s">
        <v>453</v>
      </c>
      <c r="C64" s="155"/>
      <c r="D64" s="221" t="s">
        <v>454</v>
      </c>
      <c r="E64" s="51"/>
      <c r="F64" s="3"/>
      <c r="G64" s="3"/>
      <c r="H64" s="3"/>
    </row>
    <row r="65" spans="1:8" ht="12.75">
      <c r="A65" s="74"/>
      <c r="B65" s="215"/>
      <c r="C65" s="210"/>
      <c r="D65" s="211"/>
      <c r="E65" s="51"/>
      <c r="F65" s="3"/>
      <c r="G65" s="3"/>
      <c r="H65" s="3"/>
    </row>
    <row r="66" spans="1:8" ht="12.75">
      <c r="A66" s="205" t="s">
        <v>18</v>
      </c>
      <c r="B66" s="59" t="s">
        <v>19</v>
      </c>
      <c r="C66" s="155"/>
      <c r="D66" s="67" t="s">
        <v>19</v>
      </c>
      <c r="E66" s="51"/>
      <c r="F66" s="3"/>
      <c r="G66" s="3"/>
      <c r="H66" s="3"/>
    </row>
    <row r="67" spans="1:8" ht="12.75">
      <c r="A67" s="74"/>
      <c r="B67" s="215"/>
      <c r="C67" s="210"/>
      <c r="D67" s="211"/>
      <c r="E67" s="51"/>
      <c r="F67" s="3"/>
      <c r="G67" s="3"/>
      <c r="H67" s="3"/>
    </row>
    <row r="68" spans="1:8" ht="12.75">
      <c r="A68" s="205" t="s">
        <v>20</v>
      </c>
      <c r="B68" s="49" t="s">
        <v>21</v>
      </c>
      <c r="C68" s="218"/>
      <c r="D68" s="207" t="s">
        <v>446</v>
      </c>
      <c r="E68" s="51"/>
      <c r="F68" s="3"/>
      <c r="G68" s="3"/>
      <c r="H68" s="3"/>
    </row>
    <row r="69" spans="1:8" ht="12.75">
      <c r="A69" s="74"/>
      <c r="B69" s="215"/>
      <c r="C69" s="210"/>
      <c r="D69" s="211"/>
      <c r="E69" s="51"/>
      <c r="F69" s="3"/>
      <c r="G69" s="3"/>
      <c r="H69" s="3"/>
    </row>
    <row r="70" spans="1:8" ht="12.75">
      <c r="A70" s="51"/>
      <c r="B70" s="51"/>
      <c r="C70" s="51"/>
      <c r="D70" s="51"/>
      <c r="E70" s="51"/>
      <c r="F70" s="3"/>
      <c r="G70" s="3"/>
      <c r="H70" s="3"/>
    </row>
    <row r="71" spans="1:8" ht="12.75">
      <c r="A71" s="51"/>
      <c r="B71" s="51"/>
      <c r="C71" s="51"/>
      <c r="D71" s="51"/>
      <c r="E71" s="51"/>
      <c r="F71" s="3"/>
      <c r="G71" s="3"/>
      <c r="H71" s="3"/>
    </row>
    <row r="72" spans="1:8" ht="12.75">
      <c r="A72" s="51"/>
      <c r="B72" s="51"/>
      <c r="C72" s="51"/>
      <c r="D72" s="51"/>
      <c r="E72" s="51"/>
      <c r="F72" s="3"/>
      <c r="G72" s="3"/>
      <c r="H72" s="3"/>
    </row>
    <row r="73" spans="1:8" ht="18">
      <c r="A73" s="51"/>
      <c r="B73" s="51"/>
      <c r="C73" s="201" t="s">
        <v>22</v>
      </c>
      <c r="D73" s="51"/>
      <c r="E73" s="222"/>
      <c r="F73" s="19"/>
      <c r="G73" s="3"/>
      <c r="H73" s="3"/>
    </row>
    <row r="74" spans="1:8" ht="19.5">
      <c r="A74" s="51"/>
      <c r="B74" s="223"/>
      <c r="C74" s="51"/>
      <c r="D74" s="51"/>
      <c r="E74" s="197"/>
      <c r="F74" s="5"/>
      <c r="G74" s="3"/>
      <c r="H74" s="3"/>
    </row>
    <row r="75" spans="1:8" ht="15.75">
      <c r="A75" s="22" t="str">
        <f>$C$9&amp;" van de "</f>
        <v>kerkvoogdij van de </v>
      </c>
      <c r="B75" s="51"/>
      <c r="C75" s="224"/>
      <c r="D75" s="23"/>
      <c r="E75" s="225"/>
      <c r="F75" s="5"/>
      <c r="G75" s="3"/>
      <c r="H75" s="3"/>
    </row>
    <row r="76" spans="1:8" ht="15.75">
      <c r="A76" s="22" t="str">
        <f>$C$15&amp;" te "&amp;$C$17&amp;"."</f>
        <v>Hersteld Hervormde gemeente te Plaatsnaam.</v>
      </c>
      <c r="B76" s="51"/>
      <c r="C76" s="224"/>
      <c r="D76" s="23"/>
      <c r="E76" s="225"/>
      <c r="F76" s="5"/>
      <c r="G76" s="3"/>
      <c r="H76" s="3"/>
    </row>
    <row r="77" spans="1:8" ht="15.75">
      <c r="A77" s="68" t="s">
        <v>493</v>
      </c>
      <c r="B77" s="224"/>
      <c r="C77" s="224"/>
      <c r="D77" s="24" t="str">
        <f>D20&amp;" "&amp;E20</f>
        <v>2012 t/m 2016</v>
      </c>
      <c r="E77" s="225"/>
      <c r="F77" s="5"/>
      <c r="G77" s="3"/>
      <c r="H77" s="3"/>
    </row>
    <row r="78" spans="1:8" ht="15">
      <c r="A78" s="25"/>
      <c r="B78" s="26"/>
      <c r="C78" s="26"/>
      <c r="D78" s="233"/>
      <c r="E78" s="26"/>
      <c r="F78" s="26"/>
      <c r="G78" s="26"/>
      <c r="H78" s="3"/>
    </row>
    <row r="79" spans="1:8" ht="15">
      <c r="A79" s="137" t="str">
        <f>UPPER(B24)</f>
        <v>HET COLLEGE VAN KERKVOOGDEN</v>
      </c>
      <c r="B79" s="3"/>
      <c r="C79" s="3"/>
      <c r="D79" s="51"/>
      <c r="E79" s="5"/>
      <c r="F79" s="5"/>
      <c r="G79" s="3"/>
      <c r="H79" s="3"/>
    </row>
    <row r="80" spans="1:8" ht="15">
      <c r="A80" s="176" t="str">
        <f>CHOOSE($D$23,"College van Kerkvoogden:","College van Kerkvoogden (indien van toepassing):","College van Kerkvoogden:","College van Kerkvoogden (indien van toepassing):","College van Kerkvoogden (indien van toepassing):","College van Kerkvoogden (indien van toepassing):")</f>
        <v>College van Kerkvoogden:</v>
      </c>
      <c r="B80" s="3"/>
      <c r="C80" s="3"/>
      <c r="D80" s="51"/>
      <c r="E80" s="5"/>
      <c r="F80" s="5"/>
      <c r="G80" s="3"/>
      <c r="H80" s="3"/>
    </row>
    <row r="81" spans="1:8" ht="12.75">
      <c r="A81" s="27" t="s">
        <v>23</v>
      </c>
      <c r="B81" s="6"/>
      <c r="C81" s="6"/>
      <c r="D81" s="69"/>
      <c r="E81" s="6"/>
      <c r="F81" s="6"/>
      <c r="G81" s="6"/>
      <c r="H81" s="3"/>
    </row>
    <row r="82" spans="1:8" ht="12.75">
      <c r="A82" s="6"/>
      <c r="B82" s="28" t="s">
        <v>24</v>
      </c>
      <c r="C82" s="138"/>
      <c r="D82" s="234" t="s">
        <v>26</v>
      </c>
      <c r="E82" s="138"/>
      <c r="F82" s="139"/>
      <c r="G82" s="139"/>
      <c r="H82" s="3"/>
    </row>
    <row r="83" spans="1:8" ht="12.75">
      <c r="A83" s="6"/>
      <c r="B83" s="28" t="s">
        <v>28</v>
      </c>
      <c r="C83" s="138"/>
      <c r="D83" s="234" t="s">
        <v>29</v>
      </c>
      <c r="E83" s="138"/>
      <c r="F83" s="139"/>
      <c r="G83" s="139"/>
      <c r="H83" s="3"/>
    </row>
    <row r="84" spans="1:8" ht="12.75">
      <c r="A84" s="6"/>
      <c r="B84" s="28" t="s">
        <v>30</v>
      </c>
      <c r="C84" s="138"/>
      <c r="D84" s="234" t="s">
        <v>31</v>
      </c>
      <c r="E84" s="138"/>
      <c r="F84" s="139"/>
      <c r="G84" s="139"/>
      <c r="H84" s="3"/>
    </row>
    <row r="85" spans="1:8" ht="12.75">
      <c r="A85" s="27" t="s">
        <v>32</v>
      </c>
      <c r="B85" s="6"/>
      <c r="C85" s="6"/>
      <c r="D85" s="69"/>
      <c r="E85" s="6"/>
      <c r="F85" s="6"/>
      <c r="G85" s="6"/>
      <c r="H85" s="3"/>
    </row>
    <row r="86" spans="1:8" ht="12.75">
      <c r="A86" s="6"/>
      <c r="B86" s="28" t="s">
        <v>24</v>
      </c>
      <c r="C86" s="138"/>
      <c r="D86" s="234" t="s">
        <v>26</v>
      </c>
      <c r="E86" s="138"/>
      <c r="F86" s="139"/>
      <c r="G86" s="139"/>
      <c r="H86" s="3"/>
    </row>
    <row r="87" spans="1:8" ht="12.75">
      <c r="A87" s="6"/>
      <c r="B87" s="28" t="s">
        <v>28</v>
      </c>
      <c r="C87" s="138"/>
      <c r="D87" s="234" t="s">
        <v>29</v>
      </c>
      <c r="E87" s="138"/>
      <c r="F87" s="139"/>
      <c r="G87" s="139"/>
      <c r="H87" s="3"/>
    </row>
    <row r="88" spans="1:8" ht="12.75">
      <c r="A88" s="6"/>
      <c r="B88" s="28" t="s">
        <v>30</v>
      </c>
      <c r="C88" s="138"/>
      <c r="D88" s="234" t="s">
        <v>31</v>
      </c>
      <c r="E88" s="138"/>
      <c r="F88" s="139"/>
      <c r="G88" s="139"/>
      <c r="H88" s="3"/>
    </row>
    <row r="89" spans="1:8" ht="12.75">
      <c r="A89" s="27" t="s">
        <v>33</v>
      </c>
      <c r="B89" s="6"/>
      <c r="C89" s="6"/>
      <c r="D89" s="69"/>
      <c r="E89" s="6"/>
      <c r="F89" s="6"/>
      <c r="G89" s="6"/>
      <c r="H89" s="3"/>
    </row>
    <row r="90" spans="1:8" ht="12.75">
      <c r="A90" s="6"/>
      <c r="B90" s="28" t="s">
        <v>24</v>
      </c>
      <c r="C90" s="138"/>
      <c r="D90" s="234" t="s">
        <v>26</v>
      </c>
      <c r="E90" s="138"/>
      <c r="F90" s="139"/>
      <c r="G90" s="139"/>
      <c r="H90" s="3"/>
    </row>
    <row r="91" spans="1:8" ht="12.75">
      <c r="A91" s="6"/>
      <c r="B91" s="28" t="s">
        <v>28</v>
      </c>
      <c r="C91" s="138"/>
      <c r="D91" s="234" t="s">
        <v>29</v>
      </c>
      <c r="E91" s="138"/>
      <c r="F91" s="139"/>
      <c r="G91" s="139"/>
      <c r="H91" s="3"/>
    </row>
    <row r="92" spans="1:8" ht="12.75">
      <c r="A92" s="6"/>
      <c r="B92" s="28" t="s">
        <v>30</v>
      </c>
      <c r="C92" s="138"/>
      <c r="D92" s="234" t="s">
        <v>31</v>
      </c>
      <c r="E92" s="138"/>
      <c r="F92" s="139"/>
      <c r="G92" s="139"/>
      <c r="H92" s="3"/>
    </row>
    <row r="93" spans="1:8" ht="12.75">
      <c r="A93" s="29"/>
      <c r="B93" s="30"/>
      <c r="C93" s="30"/>
      <c r="D93" s="235"/>
      <c r="E93" s="30"/>
      <c r="F93" s="30"/>
      <c r="G93" s="30"/>
      <c r="H93" s="3"/>
    </row>
    <row r="94" spans="1:8" ht="15">
      <c r="A94" s="176" t="str">
        <f>CHOOSE($D$23,"Niet van toepassing.","Bestuur Stichting Vermogensbeheer:","Bestuur Stichting Vermogensbeheer:","Leden Beheercommissie:","Naam en leden van Ander Orgaan: . . . . . . . . . . . . . . . . . . . . . . . . . . . . . . .")</f>
        <v>Niet van toepassing.</v>
      </c>
      <c r="B94" s="3"/>
      <c r="C94" s="3"/>
      <c r="D94" s="51"/>
      <c r="E94" s="5"/>
      <c r="F94" s="5"/>
      <c r="G94" s="3"/>
      <c r="H94" s="3"/>
    </row>
    <row r="95" spans="1:8" ht="12.75">
      <c r="A95" s="27" t="s">
        <v>23</v>
      </c>
      <c r="B95" s="6"/>
      <c r="C95" s="6"/>
      <c r="D95" s="69"/>
      <c r="E95" s="6"/>
      <c r="F95" s="6"/>
      <c r="G95" s="6"/>
      <c r="H95" s="3"/>
    </row>
    <row r="96" spans="1:8" ht="12.75">
      <c r="A96" s="6"/>
      <c r="B96" s="28" t="s">
        <v>24</v>
      </c>
      <c r="C96" s="138"/>
      <c r="D96" s="234" t="s">
        <v>26</v>
      </c>
      <c r="E96" s="138"/>
      <c r="F96" s="139"/>
      <c r="G96" s="139"/>
      <c r="H96" s="3"/>
    </row>
    <row r="97" spans="1:8" ht="12.75">
      <c r="A97" s="6"/>
      <c r="B97" s="28" t="s">
        <v>28</v>
      </c>
      <c r="C97" s="138"/>
      <c r="D97" s="234" t="s">
        <v>29</v>
      </c>
      <c r="E97" s="138"/>
      <c r="F97" s="139"/>
      <c r="G97" s="139"/>
      <c r="H97" s="3"/>
    </row>
    <row r="98" spans="1:8" ht="12.75">
      <c r="A98" s="6"/>
      <c r="B98" s="28" t="s">
        <v>30</v>
      </c>
      <c r="C98" s="138"/>
      <c r="D98" s="234" t="s">
        <v>31</v>
      </c>
      <c r="E98" s="138"/>
      <c r="F98" s="139"/>
      <c r="G98" s="139"/>
      <c r="H98" s="3"/>
    </row>
    <row r="99" spans="1:8" ht="12.75">
      <c r="A99" s="27" t="s">
        <v>32</v>
      </c>
      <c r="B99" s="6"/>
      <c r="C99" s="6"/>
      <c r="D99" s="69"/>
      <c r="E99" s="6"/>
      <c r="F99" s="6"/>
      <c r="G99" s="6"/>
      <c r="H99" s="3"/>
    </row>
    <row r="100" spans="1:8" ht="12.75">
      <c r="A100" s="6"/>
      <c r="B100" s="28" t="s">
        <v>24</v>
      </c>
      <c r="C100" s="138"/>
      <c r="D100" s="234" t="s">
        <v>26</v>
      </c>
      <c r="E100" s="138"/>
      <c r="F100" s="139"/>
      <c r="G100" s="139"/>
      <c r="H100" s="3"/>
    </row>
    <row r="101" spans="1:8" ht="12.75">
      <c r="A101" s="6"/>
      <c r="B101" s="28" t="s">
        <v>28</v>
      </c>
      <c r="C101" s="138"/>
      <c r="D101" s="234" t="s">
        <v>29</v>
      </c>
      <c r="E101" s="138"/>
      <c r="F101" s="139"/>
      <c r="G101" s="139"/>
      <c r="H101" s="3"/>
    </row>
    <row r="102" spans="1:8" ht="12.75">
      <c r="A102" s="6"/>
      <c r="B102" s="28" t="s">
        <v>30</v>
      </c>
      <c r="C102" s="138"/>
      <c r="D102" s="234" t="s">
        <v>31</v>
      </c>
      <c r="E102" s="138"/>
      <c r="F102" s="139"/>
      <c r="G102" s="139"/>
      <c r="H102" s="3"/>
    </row>
    <row r="103" spans="1:8" ht="12.75">
      <c r="A103" s="27" t="s">
        <v>33</v>
      </c>
      <c r="B103" s="6"/>
      <c r="C103" s="6"/>
      <c r="D103" s="69"/>
      <c r="E103" s="6"/>
      <c r="F103" s="6"/>
      <c r="G103" s="6"/>
      <c r="H103" s="3"/>
    </row>
    <row r="104" spans="1:8" ht="12.75">
      <c r="A104" s="6"/>
      <c r="B104" s="28" t="s">
        <v>24</v>
      </c>
      <c r="C104" s="138"/>
      <c r="D104" s="234" t="s">
        <v>26</v>
      </c>
      <c r="E104" s="138"/>
      <c r="F104" s="139"/>
      <c r="G104" s="139"/>
      <c r="H104" s="3"/>
    </row>
    <row r="105" spans="1:8" ht="12.75">
      <c r="A105" s="6"/>
      <c r="B105" s="28" t="s">
        <v>28</v>
      </c>
      <c r="C105" s="138"/>
      <c r="D105" s="234" t="s">
        <v>29</v>
      </c>
      <c r="E105" s="138"/>
      <c r="F105" s="139"/>
      <c r="G105" s="139"/>
      <c r="H105" s="3"/>
    </row>
    <row r="106" spans="1:8" ht="12.75">
      <c r="A106" s="6"/>
      <c r="B106" s="28" t="s">
        <v>30</v>
      </c>
      <c r="C106" s="138"/>
      <c r="D106" s="234" t="s">
        <v>31</v>
      </c>
      <c r="E106" s="138"/>
      <c r="F106" s="139"/>
      <c r="G106" s="139"/>
      <c r="H106" s="3"/>
    </row>
    <row r="107" spans="1:8" ht="12.75">
      <c r="A107" s="29"/>
      <c r="B107" s="30"/>
      <c r="C107" s="30"/>
      <c r="D107" s="235"/>
      <c r="E107" s="30"/>
      <c r="F107" s="30"/>
      <c r="G107" s="30"/>
      <c r="H107" s="3"/>
    </row>
    <row r="108" spans="1:8" ht="12.75">
      <c r="A108" s="181" t="str">
        <f>IF($D$3=0,"Scriba kerkenraad","Secretaris bestuur gemeente in wording")</f>
        <v>Scriba kerkenraad</v>
      </c>
      <c r="B108" s="6"/>
      <c r="C108" s="6"/>
      <c r="D108" s="69"/>
      <c r="E108" s="6"/>
      <c r="F108" s="6"/>
      <c r="G108" s="6"/>
      <c r="H108" s="3"/>
    </row>
    <row r="109" spans="1:8" ht="12.75">
      <c r="A109" s="6"/>
      <c r="B109" s="28" t="s">
        <v>24</v>
      </c>
      <c r="C109" s="138"/>
      <c r="D109" s="234" t="s">
        <v>26</v>
      </c>
      <c r="E109" s="138"/>
      <c r="F109" s="139"/>
      <c r="G109" s="139"/>
      <c r="H109" s="3"/>
    </row>
    <row r="110" spans="1:8" ht="12.75">
      <c r="A110" s="6"/>
      <c r="B110" s="28" t="s">
        <v>28</v>
      </c>
      <c r="C110" s="138"/>
      <c r="D110" s="234" t="s">
        <v>29</v>
      </c>
      <c r="E110" s="138"/>
      <c r="F110" s="139"/>
      <c r="G110" s="139"/>
      <c r="H110" s="3"/>
    </row>
    <row r="111" spans="1:8" ht="12.75">
      <c r="A111" s="6"/>
      <c r="B111" s="28" t="s">
        <v>30</v>
      </c>
      <c r="C111" s="138"/>
      <c r="D111" s="234" t="s">
        <v>31</v>
      </c>
      <c r="E111" s="138"/>
      <c r="F111" s="139"/>
      <c r="G111" s="139"/>
      <c r="H111" s="3"/>
    </row>
    <row r="112" spans="1:8" ht="12.75">
      <c r="A112" s="181" t="str">
        <f>IF($D$3=0,"Preses kerkenraad","Voorzitter bestuur gemeente in wording")</f>
        <v>Preses kerkenraad</v>
      </c>
      <c r="B112" s="6"/>
      <c r="C112" s="6"/>
      <c r="D112" s="69"/>
      <c r="E112" s="6"/>
      <c r="F112" s="6"/>
      <c r="G112" s="6"/>
      <c r="H112" s="3"/>
    </row>
    <row r="113" spans="1:8" ht="12.75">
      <c r="A113" s="6"/>
      <c r="B113" s="28" t="s">
        <v>24</v>
      </c>
      <c r="C113" s="138"/>
      <c r="D113" s="234" t="s">
        <v>26</v>
      </c>
      <c r="E113" s="138"/>
      <c r="F113" s="139"/>
      <c r="G113" s="139"/>
      <c r="H113" s="3"/>
    </row>
    <row r="114" spans="1:8" ht="12.75">
      <c r="A114" s="6"/>
      <c r="B114" s="28" t="s">
        <v>28</v>
      </c>
      <c r="C114" s="138"/>
      <c r="D114" s="234" t="s">
        <v>29</v>
      </c>
      <c r="E114" s="138"/>
      <c r="F114" s="139"/>
      <c r="G114" s="139"/>
      <c r="H114" s="3"/>
    </row>
    <row r="115" spans="1:8" ht="12.75">
      <c r="A115" s="6"/>
      <c r="B115" s="28" t="s">
        <v>30</v>
      </c>
      <c r="C115" s="138"/>
      <c r="D115" s="234" t="s">
        <v>31</v>
      </c>
      <c r="E115" s="138"/>
      <c r="F115" s="139"/>
      <c r="G115" s="139"/>
      <c r="H115" s="3"/>
    </row>
    <row r="116" spans="1:8" ht="12.75">
      <c r="A116" s="31"/>
      <c r="B116" s="31"/>
      <c r="C116" s="31"/>
      <c r="D116" s="236"/>
      <c r="E116" s="31"/>
      <c r="F116" s="31"/>
      <c r="G116" s="31"/>
      <c r="H116" s="3"/>
    </row>
    <row r="117" spans="1:8" ht="12.75">
      <c r="A117" s="27" t="s">
        <v>34</v>
      </c>
      <c r="B117" s="6"/>
      <c r="C117" s="6"/>
      <c r="D117" s="69"/>
      <c r="E117" s="6"/>
      <c r="F117" s="6"/>
      <c r="G117" s="6"/>
      <c r="H117" s="3"/>
    </row>
    <row r="118" spans="1:8" ht="12.75">
      <c r="A118" s="6"/>
      <c r="B118" s="28" t="s">
        <v>24</v>
      </c>
      <c r="C118" s="138"/>
      <c r="D118" s="234" t="s">
        <v>26</v>
      </c>
      <c r="E118" s="138"/>
      <c r="F118" s="139"/>
      <c r="G118" s="139"/>
      <c r="H118" s="3"/>
    </row>
    <row r="119" spans="1:8" ht="12.75">
      <c r="A119" s="6"/>
      <c r="B119" s="28" t="s">
        <v>28</v>
      </c>
      <c r="C119" s="138"/>
      <c r="D119" s="234" t="s">
        <v>29</v>
      </c>
      <c r="E119" s="138"/>
      <c r="F119" s="139"/>
      <c r="G119" s="139"/>
      <c r="H119" s="3"/>
    </row>
    <row r="120" spans="1:8" ht="12.75">
      <c r="A120" s="6"/>
      <c r="B120" s="28" t="s">
        <v>30</v>
      </c>
      <c r="C120" s="138"/>
      <c r="D120" s="234" t="s">
        <v>31</v>
      </c>
      <c r="E120" s="138"/>
      <c r="F120" s="139"/>
      <c r="G120" s="139"/>
      <c r="H120" s="3"/>
    </row>
    <row r="121" spans="1:8" ht="12.75">
      <c r="A121" s="6"/>
      <c r="B121" s="32"/>
      <c r="C121" s="33"/>
      <c r="D121" s="32"/>
      <c r="E121" s="33"/>
      <c r="F121" s="34"/>
      <c r="G121" s="34"/>
      <c r="H121" s="3"/>
    </row>
    <row r="122" spans="1:8" ht="12.75">
      <c r="A122" s="35" t="s">
        <v>35</v>
      </c>
      <c r="B122" s="28"/>
      <c r="C122" s="36"/>
      <c r="D122" s="138" t="s">
        <v>478</v>
      </c>
      <c r="E122" s="139"/>
      <c r="F122" s="140"/>
      <c r="G122" s="37"/>
      <c r="H122" s="3"/>
    </row>
    <row r="123" spans="1:8" ht="12.75">
      <c r="A123" s="6" t="s">
        <v>479</v>
      </c>
      <c r="B123" s="28"/>
      <c r="C123" s="36"/>
      <c r="D123" s="38"/>
      <c r="E123" s="36"/>
      <c r="F123" s="37"/>
      <c r="G123" s="37"/>
      <c r="H123" s="3"/>
    </row>
    <row r="124" spans="1:8" ht="12.75">
      <c r="A124" s="31"/>
      <c r="B124" s="31"/>
      <c r="C124" s="31"/>
      <c r="D124" s="31"/>
      <c r="E124" s="31"/>
      <c r="F124" s="31"/>
      <c r="G124" s="31"/>
      <c r="H124" s="3"/>
    </row>
    <row r="125" spans="1:8" ht="12.75">
      <c r="A125" s="6"/>
      <c r="B125" s="6"/>
      <c r="C125" s="6"/>
      <c r="D125" s="6"/>
      <c r="E125" s="6"/>
      <c r="F125" s="6"/>
      <c r="G125" s="6"/>
      <c r="H125" s="3"/>
    </row>
    <row r="126" spans="1:8" ht="12.75">
      <c r="A126" s="6"/>
      <c r="B126" s="6"/>
      <c r="C126" s="28" t="s">
        <v>36</v>
      </c>
      <c r="D126" s="138" t="s">
        <v>27</v>
      </c>
      <c r="E126" s="6" t="s">
        <v>37</v>
      </c>
      <c r="F126" s="6"/>
      <c r="G126" s="6"/>
      <c r="H126" s="3"/>
    </row>
    <row r="127" spans="1:8" ht="12.75">
      <c r="A127" s="6"/>
      <c r="B127" s="6"/>
      <c r="C127" s="6"/>
      <c r="D127" s="6"/>
      <c r="E127" s="6"/>
      <c r="F127" s="6"/>
      <c r="G127" s="6"/>
      <c r="H127" s="3"/>
    </row>
    <row r="128" spans="1:8" ht="12.75">
      <c r="A128" s="69" t="str">
        <f>IF($D$32&lt;&gt;4,"De begroting dient te worden ingediend bij de Commissie Toezicht en Financiën, p/a Kerkelijk Bureau HHK.","Deze begroting is voor gebruik binnen eigen gemeente.")</f>
        <v>De begroting dient te worden ingediend bij de Commissie Toezicht en Financiën, p/a Kerkelijk Bureau HHK.</v>
      </c>
      <c r="B128" s="6"/>
      <c r="C128" s="6"/>
      <c r="D128" s="6"/>
      <c r="E128" s="6"/>
      <c r="F128" s="6"/>
      <c r="G128" s="6"/>
      <c r="H128" s="3"/>
    </row>
    <row r="129" spans="1:8" ht="12.75">
      <c r="A129" s="69" t="str">
        <f>IF($D$32&lt;&gt;4,"Deze vijfjaren begroting dient gevoegd te worden bij de "&amp;CHOOSE($D$32,$C$35,$C$36,$C$37),"")</f>
        <v>Deze vijfjaren begroting dient gevoegd te worden bij de aanvraag solvabiliteitsverklaring (Ord. 3 art.15b)</v>
      </c>
      <c r="B129" s="6"/>
      <c r="C129" s="6"/>
      <c r="D129" s="6"/>
      <c r="E129" s="6"/>
      <c r="F129" s="6"/>
      <c r="G129" s="6"/>
      <c r="H129" s="3"/>
    </row>
    <row r="130" spans="1:8" ht="15">
      <c r="A130" s="6"/>
      <c r="B130" s="5"/>
      <c r="C130" s="5"/>
      <c r="D130" s="5"/>
      <c r="E130" s="5"/>
      <c r="F130" s="5"/>
      <c r="G130" s="3"/>
      <c r="H130" s="3"/>
    </row>
    <row r="131" spans="1:8" ht="15">
      <c r="A131" s="5"/>
      <c r="B131" s="5"/>
      <c r="C131" s="5"/>
      <c r="D131" s="5"/>
      <c r="E131" s="5"/>
      <c r="F131" s="5"/>
      <c r="G131" s="3"/>
      <c r="H131" s="3"/>
    </row>
    <row r="132" spans="1:8" ht="15">
      <c r="A132" s="5"/>
      <c r="B132" s="5"/>
      <c r="C132" s="5"/>
      <c r="D132" s="5"/>
      <c r="E132" s="18"/>
      <c r="F132" s="5"/>
      <c r="G132" s="3"/>
      <c r="H132" s="3"/>
    </row>
    <row r="133" spans="1:8" ht="19.5">
      <c r="A133" s="5"/>
      <c r="B133" s="21"/>
      <c r="C133" s="5"/>
      <c r="D133" s="5"/>
      <c r="E133" s="5"/>
      <c r="F133" s="5"/>
      <c r="G133" s="3"/>
      <c r="H133" s="3"/>
    </row>
    <row r="134" spans="1:8" ht="19.5">
      <c r="A134" s="197"/>
      <c r="B134" s="223"/>
      <c r="C134" s="201" t="s">
        <v>38</v>
      </c>
      <c r="D134" s="5"/>
      <c r="E134" s="5"/>
      <c r="F134" s="5"/>
      <c r="G134" s="3"/>
      <c r="H134" s="3"/>
    </row>
    <row r="135" spans="1:8" ht="19.5">
      <c r="A135" s="197"/>
      <c r="B135" s="223"/>
      <c r="C135" s="197"/>
      <c r="D135" s="5"/>
      <c r="E135" s="5"/>
      <c r="F135" s="5"/>
      <c r="G135" s="3"/>
      <c r="H135" s="3"/>
    </row>
    <row r="136" spans="1:8" ht="15">
      <c r="A136" s="22" t="str">
        <f>$C$9&amp;" van de "</f>
        <v>kerkvoogdij van de </v>
      </c>
      <c r="B136" s="51"/>
      <c r="C136" s="197"/>
      <c r="D136" s="5"/>
      <c r="E136" s="5"/>
      <c r="F136" s="5"/>
      <c r="G136" s="3"/>
      <c r="H136" s="3"/>
    </row>
    <row r="137" spans="1:8" ht="15">
      <c r="A137" s="22" t="str">
        <f>$C$15&amp;" te "&amp;$C$17&amp;"."</f>
        <v>Hersteld Hervormde gemeente te Plaatsnaam.</v>
      </c>
      <c r="B137" s="22"/>
      <c r="C137" s="69"/>
      <c r="D137" s="6"/>
      <c r="E137" s="6"/>
      <c r="F137" s="5"/>
      <c r="G137" s="3"/>
      <c r="H137" s="3"/>
    </row>
    <row r="138" spans="1:8" ht="15">
      <c r="A138" s="69"/>
      <c r="B138" s="69"/>
      <c r="C138" s="69"/>
      <c r="D138" s="6"/>
      <c r="E138" s="6"/>
      <c r="F138" s="5"/>
      <c r="G138" s="3"/>
      <c r="H138" s="3"/>
    </row>
    <row r="139" spans="1:8" ht="15">
      <c r="A139" s="51"/>
      <c r="B139" s="51" t="s">
        <v>462</v>
      </c>
      <c r="C139" s="51"/>
      <c r="F139" s="5"/>
      <c r="G139" s="3"/>
      <c r="H139" s="3"/>
    </row>
    <row r="140" spans="1:8" ht="15">
      <c r="A140" s="51"/>
      <c r="B140" s="226" t="s">
        <v>455</v>
      </c>
      <c r="C140" s="227"/>
      <c r="D140" s="142"/>
      <c r="E140" s="143"/>
      <c r="F140" s="5"/>
      <c r="G140" s="3"/>
      <c r="H140" s="3"/>
    </row>
    <row r="141" spans="1:8" ht="15">
      <c r="A141" s="69"/>
      <c r="B141" s="69"/>
      <c r="C141" s="69"/>
      <c r="D141" s="278" t="str">
        <f>IF($D$3=0,"  Gemeente","  Gem. in Wording")</f>
        <v>  Gemeente</v>
      </c>
      <c r="E141" s="279"/>
      <c r="F141" s="5"/>
      <c r="G141" s="3"/>
      <c r="H141" s="3"/>
    </row>
    <row r="142" spans="1:8" ht="15">
      <c r="A142" s="228">
        <v>1</v>
      </c>
      <c r="B142" s="274" t="s">
        <v>476</v>
      </c>
      <c r="C142" s="275"/>
      <c r="D142" s="276"/>
      <c r="E142" s="277"/>
      <c r="F142" s="5"/>
      <c r="G142" s="3"/>
      <c r="H142" s="3"/>
    </row>
    <row r="143" spans="1:8" ht="15">
      <c r="A143" s="229">
        <v>2</v>
      </c>
      <c r="B143" s="274" t="s">
        <v>512</v>
      </c>
      <c r="C143" s="275"/>
      <c r="D143" s="245"/>
      <c r="F143" s="5"/>
      <c r="G143" s="3"/>
      <c r="H143" s="3"/>
    </row>
    <row r="144" spans="1:8" ht="12.75">
      <c r="A144" s="228" t="s">
        <v>513</v>
      </c>
      <c r="B144" s="230" t="s">
        <v>39</v>
      </c>
      <c r="C144" s="230"/>
      <c r="D144" s="245"/>
      <c r="H144" s="3"/>
    </row>
    <row r="145" spans="1:8" ht="13.5" thickBot="1">
      <c r="A145" s="255" t="s">
        <v>514</v>
      </c>
      <c r="B145" s="256" t="s">
        <v>515</v>
      </c>
      <c r="C145" s="257"/>
      <c r="D145" s="258"/>
      <c r="E145" s="270" t="str">
        <f>D145&amp;"/12e pred.plaats."</f>
        <v>/12e pred.plaats.</v>
      </c>
      <c r="F145" s="271"/>
      <c r="H145" s="3"/>
    </row>
    <row r="146" spans="1:8" ht="12.75">
      <c r="A146" s="250"/>
      <c r="B146" s="251"/>
      <c r="C146" s="252"/>
      <c r="D146" s="253" t="s">
        <v>509</v>
      </c>
      <c r="E146" s="254" t="s">
        <v>510</v>
      </c>
      <c r="F146" s="254" t="s">
        <v>511</v>
      </c>
      <c r="G146" s="3"/>
      <c r="H146" s="3"/>
    </row>
    <row r="147" spans="1:8" ht="12.75">
      <c r="A147" s="228">
        <v>4</v>
      </c>
      <c r="B147" s="230" t="s">
        <v>40</v>
      </c>
      <c r="C147" s="230"/>
      <c r="D147" s="247">
        <f>D148+D149</f>
        <v>1</v>
      </c>
      <c r="E147" s="247">
        <f>E148+E149</f>
        <v>0</v>
      </c>
      <c r="F147" s="248">
        <f>D147-E147</f>
        <v>1</v>
      </c>
      <c r="G147" s="3"/>
      <c r="H147" s="3"/>
    </row>
    <row r="148" spans="1:8" ht="12.75">
      <c r="A148" s="231" t="s">
        <v>41</v>
      </c>
      <c r="B148" s="230" t="s">
        <v>42</v>
      </c>
      <c r="C148" s="230"/>
      <c r="D148" s="246">
        <v>1</v>
      </c>
      <c r="E148" s="246">
        <v>0</v>
      </c>
      <c r="F148" s="248">
        <f>D148-E148</f>
        <v>1</v>
      </c>
      <c r="G148" s="3"/>
      <c r="H148" s="3"/>
    </row>
    <row r="149" spans="1:8" ht="12.75">
      <c r="A149" s="231" t="s">
        <v>43</v>
      </c>
      <c r="B149" s="230" t="s">
        <v>44</v>
      </c>
      <c r="C149" s="230"/>
      <c r="D149" s="246"/>
      <c r="E149" s="246"/>
      <c r="F149" s="249"/>
      <c r="G149" s="3"/>
      <c r="H149" s="3"/>
    </row>
    <row r="150" spans="1:8" ht="12.75">
      <c r="A150" s="231" t="s">
        <v>45</v>
      </c>
      <c r="B150" s="241" t="s">
        <v>46</v>
      </c>
      <c r="C150" s="242"/>
      <c r="D150" s="246"/>
      <c r="E150" s="246"/>
      <c r="F150" s="248">
        <f>D150-E150</f>
        <v>0</v>
      </c>
      <c r="G150" s="3"/>
      <c r="H150" s="3"/>
    </row>
    <row r="151" spans="1:8" ht="15" customHeight="1" thickBot="1">
      <c r="A151" s="261"/>
      <c r="B151" s="262"/>
      <c r="C151" s="266" t="s">
        <v>533</v>
      </c>
      <c r="D151" s="258"/>
      <c r="E151" s="258"/>
      <c r="F151" s="263">
        <f>D151-E151</f>
        <v>0</v>
      </c>
      <c r="G151" s="3"/>
      <c r="H151" s="3"/>
    </row>
    <row r="152" spans="1:8" ht="12.75">
      <c r="A152" s="259">
        <v>5</v>
      </c>
      <c r="B152" s="260" t="s">
        <v>532</v>
      </c>
      <c r="C152" s="260"/>
      <c r="D152" s="267"/>
      <c r="E152" s="268"/>
      <c r="F152" s="268"/>
      <c r="G152" s="269"/>
      <c r="H152" s="3"/>
    </row>
    <row r="153" spans="1:8" ht="15">
      <c r="A153" s="228">
        <v>6</v>
      </c>
      <c r="B153" s="230" t="s">
        <v>47</v>
      </c>
      <c r="C153" s="230"/>
      <c r="D153" s="177"/>
      <c r="E153" s="3"/>
      <c r="F153" s="5"/>
      <c r="G153" s="3"/>
      <c r="H153" s="3"/>
    </row>
    <row r="154" spans="1:8" ht="15">
      <c r="A154" s="228">
        <v>7</v>
      </c>
      <c r="B154" s="230" t="s">
        <v>48</v>
      </c>
      <c r="C154" s="230"/>
      <c r="D154" s="141"/>
      <c r="E154" s="3"/>
      <c r="F154" s="5"/>
      <c r="G154" s="3"/>
      <c r="H154" s="3"/>
    </row>
    <row r="155" spans="1:8" ht="15">
      <c r="A155" s="228">
        <v>8</v>
      </c>
      <c r="B155" s="230" t="s">
        <v>456</v>
      </c>
      <c r="C155" s="230"/>
      <c r="D155" s="141"/>
      <c r="E155" s="3"/>
      <c r="F155" s="5"/>
      <c r="G155" s="3"/>
      <c r="H155" s="3"/>
    </row>
    <row r="156" spans="1:8" ht="15">
      <c r="A156" s="228">
        <v>9</v>
      </c>
      <c r="B156" s="230" t="s">
        <v>49</v>
      </c>
      <c r="C156" s="230"/>
      <c r="D156" s="39">
        <f>D153+D154+D155</f>
        <v>0</v>
      </c>
      <c r="E156" s="3"/>
      <c r="F156" s="5"/>
      <c r="G156" s="3"/>
      <c r="H156" s="3"/>
    </row>
    <row r="157" spans="1:8" ht="15">
      <c r="A157" s="228">
        <v>10</v>
      </c>
      <c r="B157" s="230" t="s">
        <v>50</v>
      </c>
      <c r="C157" s="230"/>
      <c r="D157" s="141"/>
      <c r="E157" s="3"/>
      <c r="F157" s="5"/>
      <c r="G157" s="3"/>
      <c r="H157" s="3"/>
    </row>
    <row r="158" spans="1:8" ht="15">
      <c r="A158" s="5"/>
      <c r="B158" s="5"/>
      <c r="C158" s="5"/>
      <c r="D158" s="5"/>
      <c r="E158" s="5"/>
      <c r="F158" s="5"/>
      <c r="G158" s="3"/>
      <c r="H158" s="3"/>
    </row>
    <row r="159" spans="1:8" ht="15">
      <c r="A159" s="5"/>
      <c r="B159" s="5"/>
      <c r="C159" s="5"/>
      <c r="D159" s="5"/>
      <c r="E159" s="5"/>
      <c r="F159" s="5"/>
      <c r="G159" s="3"/>
      <c r="H159" s="3"/>
    </row>
    <row r="160" spans="1:8" ht="15">
      <c r="A160" s="5"/>
      <c r="B160" s="5"/>
      <c r="C160" s="5"/>
      <c r="D160" s="5"/>
      <c r="E160" s="5"/>
      <c r="F160" s="5"/>
      <c r="G160" s="3"/>
      <c r="H160" s="3"/>
    </row>
    <row r="161" spans="1:8" ht="15">
      <c r="A161" s="5"/>
      <c r="B161" s="5"/>
      <c r="C161" s="5"/>
      <c r="D161" s="5"/>
      <c r="E161" s="5"/>
      <c r="F161" s="5"/>
      <c r="G161" s="3"/>
      <c r="H161" s="3"/>
    </row>
    <row r="162" spans="1:8" ht="15">
      <c r="A162" s="5"/>
      <c r="B162" s="5"/>
      <c r="C162" s="5"/>
      <c r="D162" s="5"/>
      <c r="E162" s="5"/>
      <c r="F162" s="5"/>
      <c r="G162" s="3"/>
      <c r="H162" s="3"/>
    </row>
    <row r="163" spans="1:8" ht="15">
      <c r="A163" s="5"/>
      <c r="B163" s="5"/>
      <c r="C163" s="5"/>
      <c r="D163" s="5"/>
      <c r="E163" s="5"/>
      <c r="F163" s="5"/>
      <c r="G163" s="3"/>
      <c r="H163" s="3"/>
    </row>
    <row r="164" spans="1:8" ht="19.5">
      <c r="A164" s="197"/>
      <c r="B164" s="223"/>
      <c r="C164" s="201" t="s">
        <v>51</v>
      </c>
      <c r="D164" s="5"/>
      <c r="E164" s="18"/>
      <c r="F164" s="8"/>
      <c r="G164" s="3"/>
      <c r="H164" s="3"/>
    </row>
    <row r="165" spans="1:8" ht="15">
      <c r="A165" s="197"/>
      <c r="B165" s="197"/>
      <c r="C165" s="5"/>
      <c r="D165" s="5"/>
      <c r="E165" s="5"/>
      <c r="F165" s="5"/>
      <c r="G165" s="3"/>
      <c r="H165" s="3"/>
    </row>
    <row r="166" spans="1:8" ht="12.75">
      <c r="A166" s="144" t="str">
        <f>PROPER(B24)&amp;" van de "&amp;$C$15</f>
        <v>Het College Van Kerkvoogden van de Hersteld Hervormde gemeente</v>
      </c>
      <c r="B166" s="69"/>
      <c r="C166" s="6"/>
      <c r="D166" s="40"/>
      <c r="E166" s="6"/>
      <c r="F166" s="6"/>
      <c r="G166" s="3"/>
      <c r="H166" s="3"/>
    </row>
    <row r="167" spans="1:8" ht="12.75">
      <c r="A167" s="144" t="str">
        <f>"te "&amp;C17&amp;" verklaart dat de ontwerp begroting over"</f>
        <v>te Plaatsnaam verklaart dat de ontwerp begroting over</v>
      </c>
      <c r="B167" s="40"/>
      <c r="C167" s="6"/>
      <c r="D167" s="10"/>
      <c r="E167" s="6"/>
      <c r="F167" s="6"/>
      <c r="G167" s="3"/>
      <c r="H167" s="3"/>
    </row>
    <row r="168" spans="1:8" ht="12.75">
      <c r="A168" s="144" t="str">
        <f>"het jaar "&amp;D20&amp;" ingevolge ordinantie 16 artikel 12 is opgesteld"</f>
        <v>het jaar 2012 ingevolge ordinantie 16 artikel 12 is opgesteld</v>
      </c>
      <c r="B168" s="144"/>
      <c r="C168" s="41"/>
      <c r="D168" s="10"/>
      <c r="E168" s="6"/>
      <c r="F168" s="6"/>
      <c r="G168" s="3"/>
      <c r="H168" s="3"/>
    </row>
    <row r="169" spans="1:8" ht="12.75">
      <c r="A169" s="144" t="s">
        <v>457</v>
      </c>
      <c r="B169" s="69"/>
      <c r="C169" s="6"/>
      <c r="D169" s="6"/>
      <c r="E169" s="6"/>
      <c r="F169" s="6"/>
      <c r="G169" s="3"/>
      <c r="H169" s="3"/>
    </row>
    <row r="170" spans="1:8" ht="12.75">
      <c r="A170" s="69"/>
      <c r="B170" s="69"/>
      <c r="C170" s="6"/>
      <c r="D170" s="6"/>
      <c r="E170" s="6"/>
      <c r="F170" s="6"/>
      <c r="G170" s="3"/>
      <c r="H170" s="3"/>
    </row>
    <row r="171" spans="1:8" ht="12.75">
      <c r="A171" s="69"/>
      <c r="B171" s="69"/>
      <c r="C171" s="6"/>
      <c r="D171" s="6"/>
      <c r="E171" s="6"/>
      <c r="F171" s="6"/>
      <c r="G171" s="3"/>
      <c r="H171" s="3"/>
    </row>
    <row r="172" spans="1:8" ht="12.75">
      <c r="A172" s="69" t="s">
        <v>52</v>
      </c>
      <c r="B172" s="69"/>
      <c r="C172" s="145"/>
      <c r="D172" s="6"/>
      <c r="E172" s="6"/>
      <c r="F172" s="6"/>
      <c r="G172" s="3"/>
      <c r="H172" s="3"/>
    </row>
    <row r="173" spans="1:8" ht="12.75">
      <c r="A173" s="69"/>
      <c r="B173" s="69"/>
      <c r="C173" s="6"/>
      <c r="D173" s="6"/>
      <c r="E173" s="6"/>
      <c r="F173" s="6"/>
      <c r="G173" s="3"/>
      <c r="H173" s="3"/>
    </row>
    <row r="174" spans="1:8" ht="12.75">
      <c r="A174" s="69"/>
      <c r="B174" s="69"/>
      <c r="C174" s="6"/>
      <c r="D174" s="6"/>
      <c r="E174" s="6"/>
      <c r="F174" s="6"/>
      <c r="G174" s="3"/>
      <c r="H174" s="3"/>
    </row>
    <row r="175" spans="1:8" ht="12.75">
      <c r="A175" s="69" t="s">
        <v>53</v>
      </c>
      <c r="B175" s="69"/>
      <c r="C175" s="42" t="s">
        <v>25</v>
      </c>
      <c r="D175" s="6"/>
      <c r="E175" s="6"/>
      <c r="F175" s="6"/>
      <c r="G175" s="3"/>
      <c r="H175" s="3"/>
    </row>
    <row r="176" spans="1:8" ht="12.75">
      <c r="A176" s="69"/>
      <c r="B176" s="69"/>
      <c r="C176" s="42"/>
      <c r="D176" s="6"/>
      <c r="E176" s="6"/>
      <c r="F176" s="6"/>
      <c r="G176" s="3"/>
      <c r="H176" s="3"/>
    </row>
    <row r="177" spans="1:8" ht="12.75">
      <c r="A177" s="69"/>
      <c r="B177" s="69"/>
      <c r="C177" s="6"/>
      <c r="D177" s="6"/>
      <c r="E177" s="6"/>
      <c r="F177" s="6"/>
      <c r="G177" s="3"/>
      <c r="H177" s="3"/>
    </row>
    <row r="178" spans="1:8" ht="12.75">
      <c r="A178" s="69" t="s">
        <v>54</v>
      </c>
      <c r="B178" s="69"/>
      <c r="C178" s="42" t="s">
        <v>25</v>
      </c>
      <c r="D178" s="6"/>
      <c r="E178" s="6"/>
      <c r="F178" s="6"/>
      <c r="G178" s="3"/>
      <c r="H178" s="3"/>
    </row>
    <row r="179" spans="1:8" ht="12.75">
      <c r="A179" s="69"/>
      <c r="B179" s="69"/>
      <c r="C179" s="6"/>
      <c r="D179" s="6"/>
      <c r="E179" s="6"/>
      <c r="F179" s="6"/>
      <c r="G179" s="3"/>
      <c r="H179" s="3"/>
    </row>
    <row r="180" spans="1:8" ht="12.75">
      <c r="A180" s="69"/>
      <c r="B180" s="69"/>
      <c r="C180" s="6"/>
      <c r="D180" s="6"/>
      <c r="E180" s="6"/>
      <c r="F180" s="6"/>
      <c r="G180" s="3"/>
      <c r="H180" s="3"/>
    </row>
    <row r="181" spans="1:8" ht="12.75">
      <c r="A181" s="69"/>
      <c r="B181" s="69"/>
      <c r="C181" s="6"/>
      <c r="D181" s="6"/>
      <c r="E181" s="6"/>
      <c r="F181" s="6"/>
      <c r="G181" s="3"/>
      <c r="H181" s="3"/>
    </row>
    <row r="182" spans="1:8" ht="12.75">
      <c r="A182" s="69"/>
      <c r="B182" s="69"/>
      <c r="C182" s="6"/>
      <c r="D182" s="6"/>
      <c r="E182" s="6"/>
      <c r="F182" s="6"/>
      <c r="G182" s="3"/>
      <c r="H182" s="3"/>
    </row>
    <row r="183" spans="1:8" ht="12.75">
      <c r="A183" s="144" t="str">
        <f>IF($D$3=0,"De kerkenraad van de ","Het bestuur van de ")&amp;$C$15</f>
        <v>De kerkenraad van de Hersteld Hervormde gemeente</v>
      </c>
      <c r="B183" s="69"/>
      <c r="C183" s="6"/>
      <c r="D183" s="43"/>
      <c r="E183" s="6"/>
      <c r="F183" s="6"/>
      <c r="G183" s="3"/>
      <c r="H183" s="3"/>
    </row>
    <row r="184" spans="1:8" ht="12.75">
      <c r="A184" s="144" t="str">
        <f>"te "&amp;C17&amp;" heeft deze begroting vastgesteld in de "</f>
        <v>te Plaatsnaam heeft deze begroting vastgesteld in de </v>
      </c>
      <c r="B184" s="43"/>
      <c r="C184" s="6"/>
      <c r="D184" s="6"/>
      <c r="E184" s="6"/>
      <c r="F184" s="6"/>
      <c r="G184" s="3"/>
      <c r="H184" s="3"/>
    </row>
    <row r="185" spans="1:8" ht="12.75">
      <c r="A185" s="144" t="s">
        <v>55</v>
      </c>
      <c r="B185" s="69"/>
      <c r="C185" s="146"/>
      <c r="D185" s="6"/>
      <c r="E185" s="6"/>
      <c r="F185" s="6"/>
      <c r="G185" s="3"/>
      <c r="H185" s="3"/>
    </row>
    <row r="186" spans="1:8" ht="12.75">
      <c r="A186" s="144"/>
      <c r="B186" s="69"/>
      <c r="C186" s="148"/>
      <c r="D186" s="6"/>
      <c r="E186" s="6"/>
      <c r="F186" s="6"/>
      <c r="G186" s="3"/>
      <c r="H186" s="3"/>
    </row>
    <row r="187" spans="1:8" ht="12.75">
      <c r="A187" s="144" t="str">
        <f>"Deze vijfjaren begroting dient "&amp;CHOOSE($D$32,"ter verkrijging van een Solvabiliteitsverklaring","ter verkrijging van een advies ex. Ord.18 art.17","ter verkrijging van een ondersteuning vanuit het Fonds Noodlijdende Gemeenten","voor gebruik t.b.v. de eigen gemeente resp. organen")</f>
        <v>Deze vijfjaren begroting dient ter verkrijging van een Solvabiliteitsverklaring</v>
      </c>
      <c r="B187" s="69"/>
      <c r="C187" s="6"/>
      <c r="D187" s="6"/>
      <c r="E187" s="6"/>
      <c r="F187" s="6"/>
      <c r="G187" s="3"/>
      <c r="H187" s="3"/>
    </row>
    <row r="188" spans="1:8" ht="12.75">
      <c r="A188" s="144" t="s">
        <v>505</v>
      </c>
      <c r="B188" s="69"/>
      <c r="C188" s="6"/>
      <c r="D188" s="6"/>
      <c r="E188" s="6"/>
      <c r="F188" s="6"/>
      <c r="G188" s="3"/>
      <c r="H188" s="3"/>
    </row>
    <row r="189" spans="1:8" ht="12.75">
      <c r="A189" s="144" t="s">
        <v>506</v>
      </c>
      <c r="B189" s="69"/>
      <c r="C189" s="6"/>
      <c r="D189" s="6"/>
      <c r="E189" s="6"/>
      <c r="F189" s="6"/>
      <c r="G189" s="3"/>
      <c r="H189" s="3"/>
    </row>
    <row r="190" spans="1:8" ht="12.75">
      <c r="A190" s="69">
        <f>IF($D$32=4,"Een samenvatting van de begroting zal in de gemeente worden gepubliceerd.","")</f>
      </c>
      <c r="B190" s="69"/>
      <c r="C190" s="6"/>
      <c r="D190" s="6"/>
      <c r="E190" s="6"/>
      <c r="F190" s="6"/>
      <c r="G190" s="3"/>
      <c r="H190" s="3"/>
    </row>
    <row r="191" spans="1:8" ht="12.75">
      <c r="A191" s="69">
        <f>IF($D$32=4,"De volledige begroting zal gedurende tenminste vijf werkdagen ter inzage worden gelegd.","")</f>
      </c>
      <c r="B191" s="69"/>
      <c r="C191" s="6"/>
      <c r="D191" s="6"/>
      <c r="E191" s="6"/>
      <c r="F191" s="6"/>
      <c r="G191" s="3"/>
      <c r="H191" s="3"/>
    </row>
    <row r="192" spans="1:8" ht="12.75">
      <c r="A192" s="69"/>
      <c r="B192" s="69"/>
      <c r="C192" s="6"/>
      <c r="D192" s="6"/>
      <c r="E192" s="6"/>
      <c r="F192" s="6"/>
      <c r="G192" s="3"/>
      <c r="H192" s="3"/>
    </row>
    <row r="193" spans="1:8" ht="12.75">
      <c r="A193" s="69"/>
      <c r="B193" s="69"/>
      <c r="C193" s="6"/>
      <c r="D193" s="6"/>
      <c r="E193" s="6"/>
      <c r="F193" s="6"/>
      <c r="G193" s="3"/>
      <c r="H193" s="3"/>
    </row>
    <row r="194" spans="1:8" ht="12.75">
      <c r="A194" s="69" t="s">
        <v>56</v>
      </c>
      <c r="B194" s="69"/>
      <c r="C194" s="145"/>
      <c r="D194" s="6"/>
      <c r="E194" s="6"/>
      <c r="F194" s="6"/>
      <c r="G194" s="3"/>
      <c r="H194" s="3"/>
    </row>
    <row r="195" spans="1:8" ht="12.75">
      <c r="A195" s="69"/>
      <c r="B195" s="69"/>
      <c r="C195" s="6"/>
      <c r="D195" s="6"/>
      <c r="E195" s="6"/>
      <c r="F195" s="6"/>
      <c r="G195" s="3"/>
      <c r="H195" s="3"/>
    </row>
    <row r="196" spans="1:8" ht="12.75">
      <c r="A196" s="69"/>
      <c r="B196" s="69"/>
      <c r="C196" s="6"/>
      <c r="D196" s="6"/>
      <c r="E196" s="6"/>
      <c r="F196" s="6"/>
      <c r="G196" s="3"/>
      <c r="H196" s="3"/>
    </row>
    <row r="197" spans="1:8" ht="12.75">
      <c r="A197" s="69" t="str">
        <f>IF($D$3=0,"Preses: ","Voorzitter: ")</f>
        <v>Preses: </v>
      </c>
      <c r="B197" s="69"/>
      <c r="C197" s="42" t="s">
        <v>25</v>
      </c>
      <c r="D197" s="6"/>
      <c r="E197" s="6"/>
      <c r="F197" s="6"/>
      <c r="G197" s="3"/>
      <c r="H197" s="3"/>
    </row>
    <row r="198" spans="1:8" ht="12.75">
      <c r="A198" s="69"/>
      <c r="B198" s="69"/>
      <c r="C198" s="42"/>
      <c r="D198" s="6"/>
      <c r="E198" s="6"/>
      <c r="F198" s="6"/>
      <c r="G198" s="3"/>
      <c r="H198" s="3"/>
    </row>
    <row r="199" spans="1:8" ht="12.75">
      <c r="A199" s="69"/>
      <c r="B199" s="69"/>
      <c r="C199" s="6"/>
      <c r="D199" s="6"/>
      <c r="E199" s="6"/>
      <c r="F199" s="6"/>
      <c r="G199" s="3"/>
      <c r="H199" s="3"/>
    </row>
    <row r="200" spans="1:8" ht="12.75">
      <c r="A200" s="69" t="str">
        <f>IF($D$3=0,"Scriba: ","Secretaris: ")</f>
        <v>Scriba: </v>
      </c>
      <c r="B200" s="69"/>
      <c r="C200" s="42" t="s">
        <v>25</v>
      </c>
      <c r="D200" s="6"/>
      <c r="E200" s="6"/>
      <c r="F200" s="6"/>
      <c r="G200" s="3"/>
      <c r="H200" s="3"/>
    </row>
    <row r="201" spans="1:8" ht="15">
      <c r="A201" s="5"/>
      <c r="B201" s="5"/>
      <c r="C201" s="5"/>
      <c r="D201" s="5"/>
      <c r="E201" s="5"/>
      <c r="F201" s="3"/>
      <c r="G201" s="3"/>
      <c r="H201" s="3"/>
    </row>
  </sheetData>
  <sheetProtection sheet="1"/>
  <mergeCells count="7">
    <mergeCell ref="D152:G152"/>
    <mergeCell ref="E145:F145"/>
    <mergeCell ref="C17:F17"/>
    <mergeCell ref="B142:C142"/>
    <mergeCell ref="B143:C143"/>
    <mergeCell ref="D142:E142"/>
    <mergeCell ref="D141:E141"/>
  </mergeCells>
  <dataValidations count="6">
    <dataValidation type="whole" allowBlank="1" showInputMessage="1" showErrorMessage="1" errorTitle="Begroting van . . . " error="Vul in: 1, 2, of 3&#10;      &#10;           1 = kerkvoogdij&#10;           2 = stichting vermogensbeheer&#10;           3 = kerkvoogdij / stg vermogensbeh." sqref="D10">
      <formula1>1</formula1>
      <formula2>3</formula2>
    </dataValidation>
    <dataValidation type="whole" allowBlank="1" showInputMessage="1" showErrorMessage="1" errorTitle="Opgesteld door . . ." error="Vul in: 1, 2, 3, 4, of 5&#10;&#10;   1 = college van kerkvoogden&#10;   2 = bestuur stg vermogensbeheer&#10;   3 = college kerkvoogden en bestuur stg vb&#10;   4 = beheercommissie&#10;   5 = ander orgaan" sqref="D23">
      <formula1>1</formula1>
      <formula2>6</formula2>
    </dataValidation>
    <dataValidation type="whole" allowBlank="1" showInputMessage="1" showErrorMessage="1" errorTitle="Fout Gemeente in Wording ja/nee" error="Gemeente in Wording ? Ja, vul in: 1; anders 0                             " sqref="D3">
      <formula1>0</formula1>
      <formula2>1</formula2>
    </dataValidation>
    <dataValidation type="whole" allowBlank="1" showInputMessage="1" showErrorMessage="1" errorTitle="Opgesteld door . . ." error="Vul in: 1, 2, 3, 4 of 5&#10;&#10;   1 = solvabiliteitsverklaring&#10;   2 = advies Ord.18-17&#10;   3 = ondersteuning FNGP&#10;   4 = solv.verkl. i.c.m. FNGP&#10;   5 = eigen gebruik&#10; " sqref="D32">
      <formula1>1</formula1>
      <formula2>5</formula2>
    </dataValidation>
    <dataValidation type="whole" allowBlank="1" showInputMessage="1" showErrorMessage="1" promptTitle="Invoer traktementgroep gemeente" prompt="Groep  Invoeren&#10;I             1&#10;II           2&#10;III          3&#10;IV          4" errorTitle="Fout invoer groep" error="Foutieve invoer Groep. &#10;Voer het getal 1, 2, 3 of 4 in." sqref="D143">
      <formula1>1</formula1>
      <formula2>4</formula2>
    </dataValidation>
    <dataValidation type="whole" allowBlank="1" showInputMessage="1" showErrorMessage="1" promptTitle="Maandnummer" prompt="Nummer van de maand invoeren (januari = 1, februari = 2, enz.)" errorTitle="Begroting van . . . " error="Vul in: 1, 2, of 3&#10;      &#10;           1 = kerkvoogdij&#10;           2 = stichting vermogensbeheer&#10;           3 = kerkvoogdij / stg vermogensbeh." sqref="F21">
      <formula1>1</formula1>
      <formula2>12</formula2>
    </dataValidation>
  </dataValidation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85" r:id="rId1"/>
  <rowBreaks count="4" manualBreakCount="4">
    <brk id="52" max="255" man="1"/>
    <brk id="71" max="255" man="1"/>
    <brk id="129" max="255" man="1"/>
    <brk id="1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7109375" style="0" customWidth="1"/>
    <col min="2" max="2" width="46.00390625" style="0" customWidth="1"/>
    <col min="3" max="9" width="12.7109375" style="0" customWidth="1"/>
  </cols>
  <sheetData>
    <row r="1" spans="1:9" ht="12.75">
      <c r="A1" s="44"/>
      <c r="B1" s="45" t="str">
        <f>AlgInfo!$C$9</f>
        <v>kerkvoogdij</v>
      </c>
      <c r="C1" s="149"/>
      <c r="D1" s="149"/>
      <c r="E1" s="149"/>
      <c r="F1" s="149"/>
      <c r="G1" s="149"/>
      <c r="H1" s="45"/>
      <c r="I1" s="150" t="str">
        <f>AlgInfo!B1</f>
        <v>versie 1.01.5 (22-10-2008)</v>
      </c>
    </row>
    <row r="2" spans="1:9" ht="12.75">
      <c r="A2" s="3"/>
      <c r="B2" s="45" t="str">
        <f>AlgInfo!$C$17</f>
        <v>Plaatsnaam</v>
      </c>
      <c r="C2" s="46"/>
      <c r="D2" s="46"/>
      <c r="E2" s="46"/>
      <c r="F2" s="46"/>
      <c r="G2" s="46"/>
      <c r="H2" s="51"/>
      <c r="I2" s="51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3"/>
      <c r="B4" s="47" t="s">
        <v>57</v>
      </c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13"/>
      <c r="C7" s="186" t="s">
        <v>58</v>
      </c>
      <c r="D7" s="186" t="s">
        <v>58</v>
      </c>
      <c r="E7" s="186" t="s">
        <v>58</v>
      </c>
      <c r="F7" s="186" t="s">
        <v>58</v>
      </c>
      <c r="G7" s="186" t="s">
        <v>490</v>
      </c>
      <c r="H7" s="187" t="s">
        <v>58</v>
      </c>
      <c r="I7" s="187" t="s">
        <v>59</v>
      </c>
    </row>
    <row r="8" spans="1:9" ht="12.75">
      <c r="A8" s="3"/>
      <c r="B8" s="14"/>
      <c r="C8" s="188">
        <f>AlgInfo!$F$6</f>
        <v>2016</v>
      </c>
      <c r="D8" s="188">
        <f>AlgInfo!$F$5</f>
        <v>2015</v>
      </c>
      <c r="E8" s="188">
        <f>AlgInfo!$F$4</f>
        <v>2014</v>
      </c>
      <c r="F8" s="188">
        <f>AlgInfo!$F$3</f>
        <v>2013</v>
      </c>
      <c r="G8" s="188" t="str">
        <f>"t/m "&amp;AlgInfo!$G$21&amp;" "&amp;AlgInfo!$D$20</f>
        <v>t/m sep 2012</v>
      </c>
      <c r="H8" s="188">
        <f>AlgInfo!$D$20</f>
        <v>2012</v>
      </c>
      <c r="I8" s="188">
        <f>AlgInfo!$D$20-1</f>
        <v>2011</v>
      </c>
    </row>
    <row r="9" spans="1:9" ht="15">
      <c r="A9" s="48">
        <v>80</v>
      </c>
      <c r="B9" s="49" t="s">
        <v>60</v>
      </c>
      <c r="C9" s="50"/>
      <c r="D9" s="50"/>
      <c r="E9" s="50"/>
      <c r="F9" s="50"/>
      <c r="G9" s="50"/>
      <c r="H9" s="50"/>
      <c r="I9" s="50"/>
    </row>
    <row r="10" spans="1:9" ht="12.75">
      <c r="A10" s="51" t="s">
        <v>61</v>
      </c>
      <c r="B10" s="52" t="s">
        <v>62</v>
      </c>
      <c r="C10" s="151"/>
      <c r="D10" s="151"/>
      <c r="E10" s="151"/>
      <c r="F10" s="151"/>
      <c r="G10" s="184"/>
      <c r="H10" s="151"/>
      <c r="I10" s="151"/>
    </row>
    <row r="11" spans="1:9" ht="12.75">
      <c r="A11" s="51" t="s">
        <v>63</v>
      </c>
      <c r="B11" s="52" t="s">
        <v>64</v>
      </c>
      <c r="C11" s="151"/>
      <c r="D11" s="151"/>
      <c r="E11" s="151"/>
      <c r="F11" s="151"/>
      <c r="G11" s="184"/>
      <c r="H11" s="151"/>
      <c r="I11" s="151"/>
    </row>
    <row r="12" spans="1:9" ht="12.75">
      <c r="A12" s="51" t="s">
        <v>65</v>
      </c>
      <c r="B12" s="52" t="s">
        <v>66</v>
      </c>
      <c r="C12" s="151"/>
      <c r="D12" s="151"/>
      <c r="E12" s="151"/>
      <c r="F12" s="151"/>
      <c r="G12" s="184"/>
      <c r="H12" s="151"/>
      <c r="I12" s="151"/>
    </row>
    <row r="13" spans="1:9" ht="12.75">
      <c r="A13" s="51" t="s">
        <v>67</v>
      </c>
      <c r="B13" s="52" t="s">
        <v>68</v>
      </c>
      <c r="C13" s="151"/>
      <c r="D13" s="151"/>
      <c r="E13" s="151"/>
      <c r="F13" s="151"/>
      <c r="G13" s="184"/>
      <c r="H13" s="151"/>
      <c r="I13" s="151"/>
    </row>
    <row r="14" spans="1:9" ht="12.75">
      <c r="A14" s="51" t="s">
        <v>69</v>
      </c>
      <c r="B14" s="52" t="s">
        <v>70</v>
      </c>
      <c r="C14" s="151"/>
      <c r="D14" s="151"/>
      <c r="E14" s="151"/>
      <c r="F14" s="151"/>
      <c r="G14" s="184"/>
      <c r="H14" s="151"/>
      <c r="I14" s="151"/>
    </row>
    <row r="15" spans="1:9" ht="12.75">
      <c r="A15" s="53" t="s">
        <v>71</v>
      </c>
      <c r="B15" s="52" t="s">
        <v>72</v>
      </c>
      <c r="C15" s="151"/>
      <c r="D15" s="151"/>
      <c r="E15" s="151"/>
      <c r="F15" s="151"/>
      <c r="G15" s="184"/>
      <c r="H15" s="151"/>
      <c r="I15" s="151"/>
    </row>
    <row r="16" spans="1:9" ht="12.75">
      <c r="A16" s="51" t="s">
        <v>73</v>
      </c>
      <c r="B16" s="52" t="s">
        <v>74</v>
      </c>
      <c r="C16" s="151"/>
      <c r="D16" s="151"/>
      <c r="E16" s="151"/>
      <c r="F16" s="151"/>
      <c r="G16" s="184"/>
      <c r="H16" s="151"/>
      <c r="I16" s="151"/>
    </row>
    <row r="17" spans="1:9" ht="15.75" thickBot="1">
      <c r="A17" s="54"/>
      <c r="B17" s="55" t="s">
        <v>75</v>
      </c>
      <c r="C17" s="56">
        <f aca="true" t="shared" si="0" ref="C17:I17">SUM(C10:C16)</f>
        <v>0</v>
      </c>
      <c r="D17" s="56">
        <f t="shared" si="0"/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</row>
    <row r="18" spans="1:9" ht="13.5" thickTop="1">
      <c r="A18" s="3"/>
      <c r="B18" s="57"/>
      <c r="C18" s="58"/>
      <c r="D18" s="58"/>
      <c r="E18" s="58"/>
      <c r="F18" s="58"/>
      <c r="G18" s="58"/>
      <c r="H18" s="58"/>
      <c r="I18" s="58"/>
    </row>
    <row r="19" spans="1:9" ht="15">
      <c r="A19" s="48">
        <v>81</v>
      </c>
      <c r="B19" s="59" t="s">
        <v>76</v>
      </c>
      <c r="C19" s="60"/>
      <c r="D19" s="60"/>
      <c r="E19" s="60"/>
      <c r="F19" s="60"/>
      <c r="G19" s="60"/>
      <c r="H19" s="60"/>
      <c r="I19" s="60"/>
    </row>
    <row r="20" spans="1:9" ht="12.75">
      <c r="A20" s="51" t="s">
        <v>77</v>
      </c>
      <c r="B20" s="52" t="s">
        <v>78</v>
      </c>
      <c r="C20" s="151"/>
      <c r="D20" s="151"/>
      <c r="E20" s="151"/>
      <c r="F20" s="151"/>
      <c r="G20" s="184"/>
      <c r="H20" s="151"/>
      <c r="I20" s="151"/>
    </row>
    <row r="21" spans="1:9" ht="12.75">
      <c r="A21" s="51" t="s">
        <v>79</v>
      </c>
      <c r="B21" s="52" t="s">
        <v>80</v>
      </c>
      <c r="C21" s="151"/>
      <c r="D21" s="151"/>
      <c r="E21" s="151"/>
      <c r="F21" s="151"/>
      <c r="G21" s="184"/>
      <c r="H21" s="151"/>
      <c r="I21" s="151"/>
    </row>
    <row r="22" spans="1:9" ht="12.75">
      <c r="A22" s="51" t="s">
        <v>81</v>
      </c>
      <c r="B22" s="52" t="s">
        <v>82</v>
      </c>
      <c r="C22" s="151"/>
      <c r="D22" s="151"/>
      <c r="E22" s="151"/>
      <c r="F22" s="151"/>
      <c r="G22" s="184"/>
      <c r="H22" s="151"/>
      <c r="I22" s="151"/>
    </row>
    <row r="23" spans="1:9" ht="12.75">
      <c r="A23" s="51" t="s">
        <v>83</v>
      </c>
      <c r="B23" s="52" t="s">
        <v>84</v>
      </c>
      <c r="C23" s="151"/>
      <c r="D23" s="151"/>
      <c r="E23" s="151"/>
      <c r="F23" s="151"/>
      <c r="G23" s="184"/>
      <c r="H23" s="151"/>
      <c r="I23" s="151"/>
    </row>
    <row r="24" spans="1:9" ht="12.75">
      <c r="A24" s="51" t="s">
        <v>85</v>
      </c>
      <c r="B24" s="52" t="s">
        <v>86</v>
      </c>
      <c r="C24" s="151"/>
      <c r="D24" s="151"/>
      <c r="E24" s="151"/>
      <c r="F24" s="151"/>
      <c r="G24" s="184"/>
      <c r="H24" s="151"/>
      <c r="I24" s="151"/>
    </row>
    <row r="25" spans="1:9" ht="12.75">
      <c r="A25" s="51" t="s">
        <v>87</v>
      </c>
      <c r="B25" s="52" t="s">
        <v>88</v>
      </c>
      <c r="C25" s="151"/>
      <c r="D25" s="151"/>
      <c r="E25" s="151"/>
      <c r="F25" s="151"/>
      <c r="G25" s="184"/>
      <c r="H25" s="151"/>
      <c r="I25" s="151"/>
    </row>
    <row r="26" spans="1:9" ht="15.75" thickBot="1">
      <c r="A26" s="3"/>
      <c r="B26" s="55" t="s">
        <v>75</v>
      </c>
      <c r="C26" s="56">
        <f aca="true" t="shared" si="1" ref="C26:I26">SUM(C20:C25)</f>
        <v>0</v>
      </c>
      <c r="D26" s="56">
        <f t="shared" si="1"/>
        <v>0</v>
      </c>
      <c r="E26" s="56">
        <f t="shared" si="1"/>
        <v>0</v>
      </c>
      <c r="F26" s="56">
        <f t="shared" si="1"/>
        <v>0</v>
      </c>
      <c r="G26" s="56">
        <f t="shared" si="1"/>
        <v>0</v>
      </c>
      <c r="H26" s="56">
        <f t="shared" si="1"/>
        <v>0</v>
      </c>
      <c r="I26" s="56">
        <f t="shared" si="1"/>
        <v>0</v>
      </c>
    </row>
    <row r="27" spans="1:9" ht="13.5" thickTop="1">
      <c r="A27" s="3"/>
      <c r="B27" s="57"/>
      <c r="C27" s="58"/>
      <c r="D27" s="58"/>
      <c r="E27" s="58"/>
      <c r="F27" s="58"/>
      <c r="G27" s="58"/>
      <c r="H27" s="58"/>
      <c r="I27" s="58"/>
    </row>
    <row r="28" spans="1:9" ht="15">
      <c r="A28" s="48">
        <v>82</v>
      </c>
      <c r="B28" s="59" t="s">
        <v>463</v>
      </c>
      <c r="C28" s="60"/>
      <c r="D28" s="60"/>
      <c r="E28" s="60"/>
      <c r="F28" s="60"/>
      <c r="G28" s="60"/>
      <c r="H28" s="60"/>
      <c r="I28" s="60"/>
    </row>
    <row r="29" spans="1:9" ht="12.75">
      <c r="A29" s="51" t="s">
        <v>89</v>
      </c>
      <c r="B29" s="52" t="s">
        <v>90</v>
      </c>
      <c r="C29" s="151"/>
      <c r="D29" s="151"/>
      <c r="E29" s="151"/>
      <c r="F29" s="151"/>
      <c r="G29" s="151"/>
      <c r="H29" s="151"/>
      <c r="I29" s="151"/>
    </row>
    <row r="30" spans="1:9" ht="12.75">
      <c r="A30" s="51" t="s">
        <v>91</v>
      </c>
      <c r="B30" s="52" t="s">
        <v>92</v>
      </c>
      <c r="C30" s="151"/>
      <c r="D30" s="151"/>
      <c r="E30" s="151"/>
      <c r="F30" s="151"/>
      <c r="G30" s="151"/>
      <c r="H30" s="151"/>
      <c r="I30" s="151"/>
    </row>
    <row r="31" spans="1:9" ht="12.75">
      <c r="A31" s="51" t="s">
        <v>93</v>
      </c>
      <c r="B31" s="52" t="s">
        <v>94</v>
      </c>
      <c r="C31" s="151"/>
      <c r="D31" s="151"/>
      <c r="E31" s="151"/>
      <c r="F31" s="151"/>
      <c r="G31" s="151"/>
      <c r="H31" s="151"/>
      <c r="I31" s="151"/>
    </row>
    <row r="32" spans="1:9" ht="15.75" thickBot="1">
      <c r="A32" s="3"/>
      <c r="B32" s="55" t="s">
        <v>75</v>
      </c>
      <c r="C32" s="56">
        <f aca="true" t="shared" si="2" ref="C32:I32">SUM(C29:C31)</f>
        <v>0</v>
      </c>
      <c r="D32" s="56">
        <f t="shared" si="2"/>
        <v>0</v>
      </c>
      <c r="E32" s="56">
        <f t="shared" si="2"/>
        <v>0</v>
      </c>
      <c r="F32" s="56">
        <f t="shared" si="2"/>
        <v>0</v>
      </c>
      <c r="G32" s="56">
        <f t="shared" si="2"/>
        <v>0</v>
      </c>
      <c r="H32" s="56">
        <f t="shared" si="2"/>
        <v>0</v>
      </c>
      <c r="I32" s="56">
        <f t="shared" si="2"/>
        <v>0</v>
      </c>
    </row>
    <row r="33" spans="1:9" ht="13.5" thickTop="1">
      <c r="A33" s="3"/>
      <c r="B33" s="57"/>
      <c r="C33" s="58"/>
      <c r="D33" s="58"/>
      <c r="E33" s="58"/>
      <c r="F33" s="58"/>
      <c r="G33" s="58"/>
      <c r="H33" s="58"/>
      <c r="I33" s="58"/>
    </row>
    <row r="34" spans="1:9" ht="15">
      <c r="A34" s="48">
        <v>83</v>
      </c>
      <c r="B34" s="59" t="s">
        <v>95</v>
      </c>
      <c r="C34" s="60"/>
      <c r="D34" s="60"/>
      <c r="E34" s="60"/>
      <c r="F34" s="60"/>
      <c r="G34" s="60"/>
      <c r="H34" s="60"/>
      <c r="I34" s="60"/>
    </row>
    <row r="35" spans="1:9" ht="12.75">
      <c r="A35" s="51" t="s">
        <v>96</v>
      </c>
      <c r="B35" s="52" t="s">
        <v>97</v>
      </c>
      <c r="C35" s="151"/>
      <c r="D35" s="151"/>
      <c r="E35" s="151"/>
      <c r="F35" s="151"/>
      <c r="G35" s="151"/>
      <c r="H35" s="151"/>
      <c r="I35" s="151"/>
    </row>
    <row r="36" spans="1:9" ht="12.75">
      <c r="A36" s="51" t="s">
        <v>98</v>
      </c>
      <c r="B36" s="52" t="s">
        <v>99</v>
      </c>
      <c r="C36" s="151"/>
      <c r="D36" s="151"/>
      <c r="E36" s="151"/>
      <c r="F36" s="151"/>
      <c r="G36" s="151"/>
      <c r="H36" s="151"/>
      <c r="I36" s="151"/>
    </row>
    <row r="37" spans="1:9" ht="12.75">
      <c r="A37" s="51" t="s">
        <v>100</v>
      </c>
      <c r="B37" s="52" t="s">
        <v>101</v>
      </c>
      <c r="C37" s="151"/>
      <c r="D37" s="151"/>
      <c r="E37" s="151"/>
      <c r="F37" s="151"/>
      <c r="G37" s="151"/>
      <c r="H37" s="151"/>
      <c r="I37" s="151"/>
    </row>
    <row r="38" spans="1:11" ht="12.75">
      <c r="A38" s="51" t="s">
        <v>102</v>
      </c>
      <c r="B38" s="52" t="s">
        <v>465</v>
      </c>
      <c r="C38" s="151"/>
      <c r="D38" s="151"/>
      <c r="E38" s="151"/>
      <c r="F38" s="151"/>
      <c r="G38" s="151"/>
      <c r="H38" s="151"/>
      <c r="I38" s="151"/>
      <c r="K38" s="189"/>
    </row>
    <row r="39" spans="1:9" ht="12.75">
      <c r="A39" s="51" t="s">
        <v>103</v>
      </c>
      <c r="B39" s="52" t="s">
        <v>104</v>
      </c>
      <c r="C39" s="151"/>
      <c r="D39" s="151"/>
      <c r="E39" s="151"/>
      <c r="F39" s="151"/>
      <c r="G39" s="151"/>
      <c r="H39" s="151"/>
      <c r="I39" s="151"/>
    </row>
    <row r="40" spans="1:9" ht="12.75">
      <c r="A40" s="51" t="s">
        <v>105</v>
      </c>
      <c r="B40" s="52" t="s">
        <v>464</v>
      </c>
      <c r="C40" s="151"/>
      <c r="D40" s="151"/>
      <c r="E40" s="151"/>
      <c r="F40" s="151"/>
      <c r="G40" s="151"/>
      <c r="H40" s="151"/>
      <c r="I40" s="151"/>
    </row>
    <row r="41" spans="1:9" ht="12.75">
      <c r="A41" s="51" t="s">
        <v>106</v>
      </c>
      <c r="B41" s="191" t="s">
        <v>494</v>
      </c>
      <c r="C41" s="151"/>
      <c r="D41" s="151"/>
      <c r="E41" s="151"/>
      <c r="F41" s="151"/>
      <c r="G41" s="151"/>
      <c r="H41" s="151"/>
      <c r="I41" s="151"/>
    </row>
    <row r="42" spans="1:9" ht="12.75">
      <c r="A42" s="51" t="s">
        <v>107</v>
      </c>
      <c r="B42" s="52" t="s">
        <v>108</v>
      </c>
      <c r="C42" s="151"/>
      <c r="D42" s="151"/>
      <c r="E42" s="151"/>
      <c r="F42" s="151"/>
      <c r="G42" s="151"/>
      <c r="H42" s="151"/>
      <c r="I42" s="183"/>
    </row>
    <row r="43" spans="1:9" ht="15.75" thickBot="1">
      <c r="A43" s="3"/>
      <c r="B43" s="55" t="s">
        <v>75</v>
      </c>
      <c r="C43" s="56">
        <f aca="true" t="shared" si="3" ref="C43:I43">SUM(C35:C42)</f>
        <v>0</v>
      </c>
      <c r="D43" s="56">
        <f t="shared" si="3"/>
        <v>0</v>
      </c>
      <c r="E43" s="56">
        <f t="shared" si="3"/>
        <v>0</v>
      </c>
      <c r="F43" s="56">
        <f t="shared" si="3"/>
        <v>0</v>
      </c>
      <c r="G43" s="56">
        <f t="shared" si="3"/>
        <v>0</v>
      </c>
      <c r="H43" s="56">
        <f t="shared" si="3"/>
        <v>0</v>
      </c>
      <c r="I43" s="56">
        <f t="shared" si="3"/>
        <v>0</v>
      </c>
    </row>
    <row r="44" spans="1:9" ht="13.5" thickTop="1">
      <c r="A44" s="3"/>
      <c r="B44" s="57"/>
      <c r="C44" s="58"/>
      <c r="D44" s="58"/>
      <c r="E44" s="58"/>
      <c r="F44" s="58"/>
      <c r="G44" s="58"/>
      <c r="H44" s="58"/>
      <c r="I44" s="58"/>
    </row>
    <row r="45" spans="1:9" ht="15">
      <c r="A45" s="48">
        <v>84</v>
      </c>
      <c r="B45" s="61" t="s">
        <v>109</v>
      </c>
      <c r="C45" s="60"/>
      <c r="D45" s="60"/>
      <c r="E45" s="60"/>
      <c r="F45" s="60"/>
      <c r="G45" s="60"/>
      <c r="H45" s="60"/>
      <c r="I45" s="60"/>
    </row>
    <row r="46" spans="1:9" ht="12.75">
      <c r="A46" s="51" t="s">
        <v>110</v>
      </c>
      <c r="B46" s="52" t="s">
        <v>111</v>
      </c>
      <c r="C46" s="151"/>
      <c r="D46" s="151"/>
      <c r="E46" s="151"/>
      <c r="F46" s="151"/>
      <c r="G46" s="151"/>
      <c r="H46" s="151"/>
      <c r="I46" s="151"/>
    </row>
    <row r="47" spans="1:9" ht="12.75">
      <c r="A47" s="51" t="s">
        <v>112</v>
      </c>
      <c r="B47" s="52" t="s">
        <v>113</v>
      </c>
      <c r="C47" s="151"/>
      <c r="D47" s="151"/>
      <c r="E47" s="151"/>
      <c r="F47" s="151"/>
      <c r="G47" s="151"/>
      <c r="H47" s="151"/>
      <c r="I47" s="151"/>
    </row>
    <row r="48" spans="1:9" ht="15.75" thickBot="1">
      <c r="A48" s="3"/>
      <c r="B48" s="55" t="s">
        <v>75</v>
      </c>
      <c r="C48" s="56">
        <f aca="true" t="shared" si="4" ref="C48:I48">SUM(C46:C47)</f>
        <v>0</v>
      </c>
      <c r="D48" s="56">
        <f t="shared" si="4"/>
        <v>0</v>
      </c>
      <c r="E48" s="56">
        <f t="shared" si="4"/>
        <v>0</v>
      </c>
      <c r="F48" s="56">
        <f t="shared" si="4"/>
        <v>0</v>
      </c>
      <c r="G48" s="56">
        <f t="shared" si="4"/>
        <v>0</v>
      </c>
      <c r="H48" s="56">
        <f t="shared" si="4"/>
        <v>0</v>
      </c>
      <c r="I48" s="56">
        <f t="shared" si="4"/>
        <v>0</v>
      </c>
    </row>
    <row r="49" spans="1:9" ht="13.5" thickTop="1">
      <c r="A49" s="3"/>
      <c r="B49" s="57"/>
      <c r="C49" s="58"/>
      <c r="D49" s="58"/>
      <c r="E49" s="58"/>
      <c r="F49" s="58"/>
      <c r="G49" s="58"/>
      <c r="H49" s="58"/>
      <c r="I49" s="58"/>
    </row>
    <row r="50" spans="1:9" ht="15">
      <c r="A50" s="48">
        <v>85</v>
      </c>
      <c r="B50" s="61" t="s">
        <v>114</v>
      </c>
      <c r="C50" s="60"/>
      <c r="D50" s="60"/>
      <c r="E50" s="60"/>
      <c r="F50" s="60"/>
      <c r="G50" s="60"/>
      <c r="H50" s="60"/>
      <c r="I50" s="60"/>
    </row>
    <row r="51" spans="1:9" ht="12.75">
      <c r="A51" s="51" t="s">
        <v>115</v>
      </c>
      <c r="B51" s="52" t="s">
        <v>116</v>
      </c>
      <c r="C51" s="151"/>
      <c r="D51" s="151"/>
      <c r="E51" s="151"/>
      <c r="F51" s="151"/>
      <c r="G51" s="151"/>
      <c r="H51" s="151"/>
      <c r="I51" s="151"/>
    </row>
    <row r="52" spans="1:9" ht="12.75">
      <c r="A52" s="51" t="s">
        <v>117</v>
      </c>
      <c r="B52" s="52" t="s">
        <v>118</v>
      </c>
      <c r="C52" s="151"/>
      <c r="D52" s="151"/>
      <c r="E52" s="151"/>
      <c r="F52" s="151"/>
      <c r="G52" s="151"/>
      <c r="H52" s="151"/>
      <c r="I52" s="151"/>
    </row>
    <row r="53" spans="1:9" ht="15.75" thickBot="1">
      <c r="A53" s="3"/>
      <c r="B53" s="62" t="s">
        <v>75</v>
      </c>
      <c r="C53" s="56">
        <f aca="true" t="shared" si="5" ref="C53:I53">SUM(C51:C52)</f>
        <v>0</v>
      </c>
      <c r="D53" s="56">
        <f t="shared" si="5"/>
        <v>0</v>
      </c>
      <c r="E53" s="56">
        <f t="shared" si="5"/>
        <v>0</v>
      </c>
      <c r="F53" s="56">
        <f t="shared" si="5"/>
        <v>0</v>
      </c>
      <c r="G53" s="56">
        <f t="shared" si="5"/>
        <v>0</v>
      </c>
      <c r="H53" s="56">
        <f t="shared" si="5"/>
        <v>0</v>
      </c>
      <c r="I53" s="56">
        <f t="shared" si="5"/>
        <v>0</v>
      </c>
    </row>
    <row r="54" spans="1:9" ht="13.5" thickTop="1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</sheetData>
  <sheetProtection sheet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5"/>
  <sheetViews>
    <sheetView zoomScalePageLayoutView="0" workbookViewId="0" topLeftCell="A1">
      <pane xSplit="2" ySplit="8" topLeftCell="C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31" sqref="B131"/>
    </sheetView>
  </sheetViews>
  <sheetFormatPr defaultColWidth="9.140625" defaultRowHeight="12.75"/>
  <cols>
    <col min="1" max="1" width="7.7109375" style="0" customWidth="1"/>
    <col min="2" max="2" width="54.421875" style="0" customWidth="1"/>
    <col min="3" max="9" width="12.7109375" style="0" customWidth="1"/>
  </cols>
  <sheetData>
    <row r="1" spans="1:9" ht="12.75">
      <c r="A1" s="44"/>
      <c r="B1" s="45" t="str">
        <f>AlgInfo!$C$9</f>
        <v>kerkvoogdij</v>
      </c>
      <c r="C1" s="149"/>
      <c r="D1" s="149"/>
      <c r="E1" s="149"/>
      <c r="F1" s="149"/>
      <c r="G1" s="149"/>
      <c r="H1" s="45"/>
      <c r="I1" s="150" t="str">
        <f>AlgInfo!B1</f>
        <v>versie 1.01.5 (22-10-2008)</v>
      </c>
    </row>
    <row r="2" spans="1:9" ht="12.75">
      <c r="A2" s="3"/>
      <c r="B2" s="45" t="str">
        <f>AlgInfo!$C$17</f>
        <v>Plaatsnaam</v>
      </c>
      <c r="C2" s="45"/>
      <c r="D2" s="45"/>
      <c r="E2" s="45"/>
      <c r="F2" s="46"/>
      <c r="G2" s="46"/>
      <c r="H2" s="51"/>
      <c r="I2" s="51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3"/>
      <c r="B4" s="47" t="s">
        <v>119</v>
      </c>
      <c r="C4" s="47"/>
      <c r="D4" s="47"/>
      <c r="E4" s="47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13"/>
      <c r="C7" s="186" t="s">
        <v>58</v>
      </c>
      <c r="D7" s="186" t="s">
        <v>58</v>
      </c>
      <c r="E7" s="186" t="s">
        <v>58</v>
      </c>
      <c r="F7" s="186" t="s">
        <v>58</v>
      </c>
      <c r="G7" s="186" t="s">
        <v>490</v>
      </c>
      <c r="H7" s="187" t="s">
        <v>58</v>
      </c>
      <c r="I7" s="187" t="s">
        <v>59</v>
      </c>
    </row>
    <row r="8" spans="1:9" ht="12.75">
      <c r="A8" s="3"/>
      <c r="B8" s="14"/>
      <c r="C8" s="188">
        <f>AlgInfo!$F$6</f>
        <v>2016</v>
      </c>
      <c r="D8" s="188">
        <f>AlgInfo!$F$5</f>
        <v>2015</v>
      </c>
      <c r="E8" s="188">
        <f>AlgInfo!$F$4</f>
        <v>2014</v>
      </c>
      <c r="F8" s="188">
        <f>AlgInfo!$F$3</f>
        <v>2013</v>
      </c>
      <c r="G8" s="188" t="str">
        <f>"t/m "&amp;AlgInfo!$G$21&amp;" "&amp;AlgInfo!$D$20</f>
        <v>t/m sep 2012</v>
      </c>
      <c r="H8" s="188">
        <f>AlgInfo!$D$20</f>
        <v>2012</v>
      </c>
      <c r="I8" s="188">
        <f>AlgInfo!$D$20-1</f>
        <v>2011</v>
      </c>
    </row>
    <row r="9" spans="1:9" ht="15">
      <c r="A9" s="63">
        <v>40</v>
      </c>
      <c r="B9" s="64" t="s">
        <v>120</v>
      </c>
      <c r="C9" s="64"/>
      <c r="D9" s="64"/>
      <c r="E9" s="64"/>
      <c r="F9" s="50"/>
      <c r="G9" s="50"/>
      <c r="H9" s="50"/>
      <c r="I9" s="50"/>
    </row>
    <row r="10" spans="1:9" ht="12.75">
      <c r="A10" s="65" t="s">
        <v>121</v>
      </c>
      <c r="B10" s="66" t="s">
        <v>122</v>
      </c>
      <c r="C10" s="66"/>
      <c r="D10" s="66"/>
      <c r="E10" s="66"/>
      <c r="F10" s="60"/>
      <c r="G10" s="60"/>
      <c r="H10" s="60"/>
      <c r="I10" s="60"/>
    </row>
    <row r="11" spans="1:9" ht="12.75">
      <c r="A11" s="51" t="s">
        <v>123</v>
      </c>
      <c r="B11" s="67" t="s">
        <v>124</v>
      </c>
      <c r="C11" s="152"/>
      <c r="D11" s="152"/>
      <c r="E11" s="152"/>
      <c r="F11" s="152"/>
      <c r="G11" s="152"/>
      <c r="H11" s="152"/>
      <c r="I11" s="152"/>
    </row>
    <row r="12" spans="1:9" ht="12.75">
      <c r="A12" s="51" t="s">
        <v>125</v>
      </c>
      <c r="B12" s="67" t="s">
        <v>126</v>
      </c>
      <c r="C12" s="152"/>
      <c r="D12" s="152"/>
      <c r="E12" s="152"/>
      <c r="F12" s="152"/>
      <c r="G12" s="152"/>
      <c r="H12" s="152"/>
      <c r="I12" s="152"/>
    </row>
    <row r="13" spans="1:9" ht="12.75">
      <c r="A13" s="51" t="s">
        <v>127</v>
      </c>
      <c r="B13" s="67" t="s">
        <v>128</v>
      </c>
      <c r="C13" s="152"/>
      <c r="D13" s="152"/>
      <c r="E13" s="152"/>
      <c r="F13" s="152"/>
      <c r="G13" s="152"/>
      <c r="H13" s="152"/>
      <c r="I13" s="152"/>
    </row>
    <row r="14" spans="1:9" ht="12.75">
      <c r="A14" s="51" t="s">
        <v>129</v>
      </c>
      <c r="B14" s="67" t="s">
        <v>130</v>
      </c>
      <c r="C14" s="152"/>
      <c r="D14" s="152"/>
      <c r="E14" s="152"/>
      <c r="F14" s="152"/>
      <c r="G14" s="152"/>
      <c r="H14" s="152"/>
      <c r="I14" s="152"/>
    </row>
    <row r="15" spans="1:9" ht="12.75">
      <c r="A15" s="51" t="s">
        <v>131</v>
      </c>
      <c r="B15" s="67" t="s">
        <v>132</v>
      </c>
      <c r="C15" s="152"/>
      <c r="D15" s="152"/>
      <c r="E15" s="152"/>
      <c r="F15" s="152"/>
      <c r="G15" s="152"/>
      <c r="H15" s="152"/>
      <c r="I15" s="152"/>
    </row>
    <row r="16" spans="1:9" ht="12.75">
      <c r="A16" s="3"/>
      <c r="B16" s="16"/>
      <c r="C16" s="50"/>
      <c r="D16" s="50"/>
      <c r="E16" s="50"/>
      <c r="F16" s="50"/>
      <c r="G16" s="50"/>
      <c r="H16" s="50"/>
      <c r="I16" s="50"/>
    </row>
    <row r="17" spans="1:9" ht="12.75">
      <c r="A17" s="65" t="s">
        <v>133</v>
      </c>
      <c r="B17" s="66" t="s">
        <v>134</v>
      </c>
      <c r="C17" s="60"/>
      <c r="D17" s="60"/>
      <c r="E17" s="60"/>
      <c r="F17" s="60"/>
      <c r="G17" s="60"/>
      <c r="H17" s="60"/>
      <c r="I17" s="60"/>
    </row>
    <row r="18" spans="1:9" ht="12.75">
      <c r="A18" s="51" t="s">
        <v>135</v>
      </c>
      <c r="B18" s="67" t="s">
        <v>124</v>
      </c>
      <c r="C18" s="152"/>
      <c r="D18" s="152"/>
      <c r="E18" s="152"/>
      <c r="F18" s="152"/>
      <c r="G18" s="152"/>
      <c r="H18" s="152"/>
      <c r="I18" s="152"/>
    </row>
    <row r="19" spans="1:9" ht="12.75">
      <c r="A19" s="51" t="s">
        <v>136</v>
      </c>
      <c r="B19" s="67" t="s">
        <v>126</v>
      </c>
      <c r="C19" s="152"/>
      <c r="D19" s="152"/>
      <c r="E19" s="152"/>
      <c r="F19" s="152"/>
      <c r="G19" s="152"/>
      <c r="H19" s="152"/>
      <c r="I19" s="152"/>
    </row>
    <row r="20" spans="1:9" ht="12.75">
      <c r="A20" s="51" t="s">
        <v>137</v>
      </c>
      <c r="B20" s="67" t="s">
        <v>128</v>
      </c>
      <c r="C20" s="152"/>
      <c r="D20" s="152"/>
      <c r="E20" s="152"/>
      <c r="F20" s="152"/>
      <c r="G20" s="152"/>
      <c r="H20" s="152"/>
      <c r="I20" s="152"/>
    </row>
    <row r="21" spans="1:9" ht="12.75">
      <c r="A21" s="51" t="s">
        <v>138</v>
      </c>
      <c r="B21" s="67" t="s">
        <v>130</v>
      </c>
      <c r="C21" s="152"/>
      <c r="D21" s="152"/>
      <c r="E21" s="152"/>
      <c r="F21" s="152"/>
      <c r="G21" s="152"/>
      <c r="H21" s="152"/>
      <c r="I21" s="152"/>
    </row>
    <row r="22" spans="1:9" ht="12.75">
      <c r="A22" s="51" t="s">
        <v>139</v>
      </c>
      <c r="B22" s="67" t="s">
        <v>132</v>
      </c>
      <c r="C22" s="152"/>
      <c r="D22" s="152"/>
      <c r="E22" s="152"/>
      <c r="F22" s="152"/>
      <c r="G22" s="152"/>
      <c r="H22" s="152"/>
      <c r="I22" s="152"/>
    </row>
    <row r="23" spans="1:9" ht="12.75">
      <c r="A23" s="51"/>
      <c r="B23" s="67"/>
      <c r="C23" s="50"/>
      <c r="D23" s="50"/>
      <c r="E23" s="50"/>
      <c r="F23" s="50"/>
      <c r="G23" s="50"/>
      <c r="H23" s="50"/>
      <c r="I23" s="50"/>
    </row>
    <row r="24" spans="1:9" ht="12.75">
      <c r="A24" s="68" t="s">
        <v>140</v>
      </c>
      <c r="B24" s="66" t="s">
        <v>466</v>
      </c>
      <c r="C24" s="60"/>
      <c r="D24" s="60"/>
      <c r="E24" s="60"/>
      <c r="F24" s="60"/>
      <c r="G24" s="60"/>
      <c r="H24" s="60"/>
      <c r="I24" s="60"/>
    </row>
    <row r="25" spans="1:9" ht="12.75">
      <c r="A25" s="51" t="s">
        <v>142</v>
      </c>
      <c r="B25" s="67" t="s">
        <v>124</v>
      </c>
      <c r="C25" s="152"/>
      <c r="D25" s="152"/>
      <c r="E25" s="152"/>
      <c r="F25" s="152"/>
      <c r="G25" s="152"/>
      <c r="H25" s="152"/>
      <c r="I25" s="152"/>
    </row>
    <row r="26" spans="1:9" ht="12.75">
      <c r="A26" s="51" t="s">
        <v>143</v>
      </c>
      <c r="B26" s="67" t="s">
        <v>126</v>
      </c>
      <c r="C26" s="152"/>
      <c r="D26" s="152"/>
      <c r="E26" s="152"/>
      <c r="F26" s="152"/>
      <c r="G26" s="152"/>
      <c r="H26" s="152"/>
      <c r="I26" s="152"/>
    </row>
    <row r="27" spans="1:9" ht="12.75">
      <c r="A27" s="51" t="s">
        <v>144</v>
      </c>
      <c r="B27" s="67" t="s">
        <v>128</v>
      </c>
      <c r="C27" s="152"/>
      <c r="D27" s="152"/>
      <c r="E27" s="152"/>
      <c r="F27" s="152"/>
      <c r="G27" s="152"/>
      <c r="H27" s="152"/>
      <c r="I27" s="152"/>
    </row>
    <row r="28" spans="1:9" ht="12.75">
      <c r="A28" s="51" t="s">
        <v>145</v>
      </c>
      <c r="B28" s="67" t="s">
        <v>130</v>
      </c>
      <c r="C28" s="152"/>
      <c r="D28" s="152"/>
      <c r="E28" s="152"/>
      <c r="F28" s="152"/>
      <c r="G28" s="152"/>
      <c r="H28" s="152"/>
      <c r="I28" s="152"/>
    </row>
    <row r="29" spans="1:9" ht="12.75">
      <c r="A29" s="51" t="s">
        <v>146</v>
      </c>
      <c r="B29" s="67" t="s">
        <v>132</v>
      </c>
      <c r="C29" s="152"/>
      <c r="D29" s="152"/>
      <c r="E29" s="152"/>
      <c r="F29" s="152"/>
      <c r="G29" s="152"/>
      <c r="H29" s="152"/>
      <c r="I29" s="152"/>
    </row>
    <row r="30" spans="1:9" ht="12.75">
      <c r="A30" s="51"/>
      <c r="B30" s="67"/>
      <c r="C30" s="50"/>
      <c r="D30" s="50"/>
      <c r="E30" s="50"/>
      <c r="F30" s="50"/>
      <c r="G30" s="50"/>
      <c r="H30" s="50"/>
      <c r="I30" s="50"/>
    </row>
    <row r="31" spans="1:9" ht="12.75">
      <c r="A31" s="68" t="s">
        <v>147</v>
      </c>
      <c r="B31" s="66" t="s">
        <v>148</v>
      </c>
      <c r="C31" s="60"/>
      <c r="D31" s="60"/>
      <c r="E31" s="60"/>
      <c r="F31" s="60"/>
      <c r="G31" s="60"/>
      <c r="H31" s="60"/>
      <c r="I31" s="60"/>
    </row>
    <row r="32" spans="1:9" ht="12.75">
      <c r="A32" s="51" t="s">
        <v>149</v>
      </c>
      <c r="B32" s="67" t="s">
        <v>124</v>
      </c>
      <c r="C32" s="152"/>
      <c r="D32" s="152"/>
      <c r="E32" s="152"/>
      <c r="F32" s="152"/>
      <c r="G32" s="152"/>
      <c r="H32" s="152"/>
      <c r="I32" s="152"/>
    </row>
    <row r="33" spans="1:9" ht="12.75">
      <c r="A33" s="51" t="s">
        <v>150</v>
      </c>
      <c r="B33" s="67" t="s">
        <v>126</v>
      </c>
      <c r="C33" s="152"/>
      <c r="D33" s="152"/>
      <c r="E33" s="152"/>
      <c r="F33" s="152"/>
      <c r="G33" s="152"/>
      <c r="H33" s="152"/>
      <c r="I33" s="152"/>
    </row>
    <row r="34" spans="1:9" ht="12.75">
      <c r="A34" s="51" t="s">
        <v>151</v>
      </c>
      <c r="B34" s="67" t="s">
        <v>128</v>
      </c>
      <c r="C34" s="152"/>
      <c r="D34" s="152"/>
      <c r="E34" s="152"/>
      <c r="F34" s="152"/>
      <c r="G34" s="152"/>
      <c r="H34" s="152"/>
      <c r="I34" s="152"/>
    </row>
    <row r="35" spans="1:9" ht="12.75">
      <c r="A35" s="51" t="s">
        <v>152</v>
      </c>
      <c r="B35" s="67" t="s">
        <v>130</v>
      </c>
      <c r="C35" s="152"/>
      <c r="D35" s="152"/>
      <c r="E35" s="152"/>
      <c r="F35" s="152"/>
      <c r="G35" s="152"/>
      <c r="H35" s="152"/>
      <c r="I35" s="152"/>
    </row>
    <row r="36" spans="1:9" ht="12.75">
      <c r="A36" s="51" t="s">
        <v>153</v>
      </c>
      <c r="B36" s="67" t="s">
        <v>132</v>
      </c>
      <c r="C36" s="152"/>
      <c r="D36" s="152"/>
      <c r="E36" s="152"/>
      <c r="F36" s="152"/>
      <c r="G36" s="152"/>
      <c r="H36" s="152"/>
      <c r="I36" s="152"/>
    </row>
    <row r="37" spans="1:9" ht="12.75">
      <c r="A37" s="51"/>
      <c r="B37" s="67"/>
      <c r="C37" s="50"/>
      <c r="D37" s="50"/>
      <c r="E37" s="50"/>
      <c r="F37" s="50"/>
      <c r="G37" s="50"/>
      <c r="H37" s="50"/>
      <c r="I37" s="50"/>
    </row>
    <row r="38" spans="1:9" ht="12.75">
      <c r="A38" s="68" t="s">
        <v>154</v>
      </c>
      <c r="B38" s="66" t="s">
        <v>155</v>
      </c>
      <c r="C38" s="60"/>
      <c r="D38" s="60"/>
      <c r="E38" s="60"/>
      <c r="F38" s="60"/>
      <c r="G38" s="60"/>
      <c r="H38" s="60"/>
      <c r="I38" s="60"/>
    </row>
    <row r="39" spans="1:9" ht="12.75">
      <c r="A39" s="51" t="s">
        <v>156</v>
      </c>
      <c r="B39" s="67" t="s">
        <v>124</v>
      </c>
      <c r="C39" s="152"/>
      <c r="D39" s="152"/>
      <c r="E39" s="152"/>
      <c r="F39" s="152"/>
      <c r="G39" s="152"/>
      <c r="H39" s="152"/>
      <c r="I39" s="152"/>
    </row>
    <row r="40" spans="1:9" ht="12.75">
      <c r="A40" s="51" t="s">
        <v>157</v>
      </c>
      <c r="B40" s="67" t="s">
        <v>126</v>
      </c>
      <c r="C40" s="152"/>
      <c r="D40" s="152"/>
      <c r="E40" s="152"/>
      <c r="F40" s="152"/>
      <c r="G40" s="152"/>
      <c r="H40" s="152"/>
      <c r="I40" s="152"/>
    </row>
    <row r="41" spans="1:9" ht="12.75">
      <c r="A41" s="51" t="s">
        <v>158</v>
      </c>
      <c r="B41" s="67" t="s">
        <v>128</v>
      </c>
      <c r="C41" s="152"/>
      <c r="D41" s="152"/>
      <c r="E41" s="152"/>
      <c r="F41" s="152"/>
      <c r="G41" s="152"/>
      <c r="H41" s="152"/>
      <c r="I41" s="152"/>
    </row>
    <row r="42" spans="1:9" ht="12.75">
      <c r="A42" s="51" t="s">
        <v>159</v>
      </c>
      <c r="B42" s="67" t="s">
        <v>130</v>
      </c>
      <c r="C42" s="152"/>
      <c r="D42" s="152"/>
      <c r="E42" s="152"/>
      <c r="F42" s="152"/>
      <c r="G42" s="152"/>
      <c r="H42" s="152"/>
      <c r="I42" s="152"/>
    </row>
    <row r="43" spans="1:9" ht="12.75">
      <c r="A43" s="51" t="s">
        <v>160</v>
      </c>
      <c r="B43" s="67" t="s">
        <v>132</v>
      </c>
      <c r="C43" s="152"/>
      <c r="D43" s="152"/>
      <c r="E43" s="152"/>
      <c r="F43" s="152"/>
      <c r="G43" s="152"/>
      <c r="H43" s="152"/>
      <c r="I43" s="152"/>
    </row>
    <row r="44" spans="1:9" ht="12.75">
      <c r="A44" s="51"/>
      <c r="B44" s="67"/>
      <c r="C44" s="50"/>
      <c r="D44" s="50"/>
      <c r="E44" s="50"/>
      <c r="F44" s="50"/>
      <c r="G44" s="50"/>
      <c r="H44" s="50"/>
      <c r="I44" s="50"/>
    </row>
    <row r="45" spans="1:9" ht="12.75">
      <c r="A45" s="68" t="s">
        <v>161</v>
      </c>
      <c r="B45" s="66" t="s">
        <v>162</v>
      </c>
      <c r="C45" s="60"/>
      <c r="D45" s="60"/>
      <c r="E45" s="60"/>
      <c r="F45" s="60"/>
      <c r="G45" s="60"/>
      <c r="H45" s="60"/>
      <c r="I45" s="60"/>
    </row>
    <row r="46" spans="1:9" ht="12.75">
      <c r="A46" s="69" t="s">
        <v>163</v>
      </c>
      <c r="B46" s="67" t="s">
        <v>124</v>
      </c>
      <c r="C46" s="152"/>
      <c r="D46" s="152"/>
      <c r="E46" s="152"/>
      <c r="F46" s="152"/>
      <c r="G46" s="152"/>
      <c r="H46" s="152"/>
      <c r="I46" s="152"/>
    </row>
    <row r="47" spans="1:9" ht="12.75">
      <c r="A47" s="69" t="s">
        <v>164</v>
      </c>
      <c r="B47" s="67" t="s">
        <v>128</v>
      </c>
      <c r="C47" s="152"/>
      <c r="D47" s="152"/>
      <c r="E47" s="152"/>
      <c r="F47" s="152"/>
      <c r="G47" s="152"/>
      <c r="H47" s="152"/>
      <c r="I47" s="152"/>
    </row>
    <row r="48" spans="1:9" ht="12.75">
      <c r="A48" s="69" t="s">
        <v>165</v>
      </c>
      <c r="B48" s="67" t="s">
        <v>132</v>
      </c>
      <c r="C48" s="152"/>
      <c r="D48" s="152"/>
      <c r="E48" s="152"/>
      <c r="F48" s="152"/>
      <c r="G48" s="152"/>
      <c r="H48" s="152"/>
      <c r="I48" s="152"/>
    </row>
    <row r="49" spans="1:9" ht="12.75">
      <c r="A49" s="69"/>
      <c r="B49" s="67"/>
      <c r="C49" s="70"/>
      <c r="D49" s="70"/>
      <c r="E49" s="70"/>
      <c r="F49" s="70"/>
      <c r="G49" s="70"/>
      <c r="H49" s="70"/>
      <c r="I49" s="70"/>
    </row>
    <row r="50" spans="1:9" ht="12.75">
      <c r="A50" s="68" t="s">
        <v>166</v>
      </c>
      <c r="B50" s="66" t="s">
        <v>167</v>
      </c>
      <c r="C50" s="60"/>
      <c r="D50" s="60"/>
      <c r="E50" s="60"/>
      <c r="F50" s="60"/>
      <c r="G50" s="60"/>
      <c r="H50" s="60"/>
      <c r="I50" s="60"/>
    </row>
    <row r="51" spans="1:9" ht="12.75">
      <c r="A51" s="69" t="s">
        <v>168</v>
      </c>
      <c r="B51" s="67" t="s">
        <v>124</v>
      </c>
      <c r="C51" s="152"/>
      <c r="D51" s="152"/>
      <c r="E51" s="152"/>
      <c r="F51" s="152"/>
      <c r="G51" s="152"/>
      <c r="H51" s="152"/>
      <c r="I51" s="152"/>
    </row>
    <row r="52" spans="1:9" ht="12.75">
      <c r="A52" s="69" t="s">
        <v>169</v>
      </c>
      <c r="B52" s="67" t="s">
        <v>128</v>
      </c>
      <c r="C52" s="152"/>
      <c r="D52" s="152"/>
      <c r="E52" s="152"/>
      <c r="F52" s="152"/>
      <c r="G52" s="152"/>
      <c r="H52" s="152"/>
      <c r="I52" s="152"/>
    </row>
    <row r="53" spans="1:9" ht="12.75">
      <c r="A53" s="69" t="s">
        <v>170</v>
      </c>
      <c r="B53" s="67" t="s">
        <v>132</v>
      </c>
      <c r="C53" s="152"/>
      <c r="D53" s="152"/>
      <c r="E53" s="152"/>
      <c r="F53" s="152"/>
      <c r="G53" s="152"/>
      <c r="H53" s="152"/>
      <c r="I53" s="152"/>
    </row>
    <row r="54" spans="1:9" ht="15.75" thickBot="1">
      <c r="A54" s="51"/>
      <c r="B54" s="71" t="s">
        <v>75</v>
      </c>
      <c r="C54" s="72">
        <f aca="true" t="shared" si="0" ref="C54:I54">SUM(C11:C53)</f>
        <v>0</v>
      </c>
      <c r="D54" s="72">
        <f t="shared" si="0"/>
        <v>0</v>
      </c>
      <c r="E54" s="72">
        <f t="shared" si="0"/>
        <v>0</v>
      </c>
      <c r="F54" s="72">
        <f t="shared" si="0"/>
        <v>0</v>
      </c>
      <c r="G54" s="72">
        <f t="shared" si="0"/>
        <v>0</v>
      </c>
      <c r="H54" s="72">
        <f t="shared" si="0"/>
        <v>0</v>
      </c>
      <c r="I54" s="72">
        <f t="shared" si="0"/>
        <v>0</v>
      </c>
    </row>
    <row r="55" spans="1:9" ht="13.5" thickTop="1">
      <c r="A55" s="155"/>
      <c r="B55" s="67"/>
      <c r="C55" s="178"/>
      <c r="D55" s="178"/>
      <c r="E55" s="178"/>
      <c r="F55" s="178"/>
      <c r="G55" s="178"/>
      <c r="H55" s="178"/>
      <c r="I55" s="178"/>
    </row>
    <row r="56" spans="1:9" ht="15">
      <c r="A56" s="63">
        <v>41</v>
      </c>
      <c r="B56" s="73" t="s">
        <v>171</v>
      </c>
      <c r="C56" s="58"/>
      <c r="D56" s="58"/>
      <c r="E56" s="58"/>
      <c r="F56" s="58"/>
      <c r="G56" s="58"/>
      <c r="H56" s="58"/>
      <c r="I56" s="58"/>
    </row>
    <row r="57" spans="1:9" ht="12.75">
      <c r="A57" s="65" t="s">
        <v>172</v>
      </c>
      <c r="B57" s="66" t="s">
        <v>173</v>
      </c>
      <c r="C57" s="60"/>
      <c r="D57" s="60"/>
      <c r="E57" s="60"/>
      <c r="F57" s="60"/>
      <c r="G57" s="60"/>
      <c r="H57" s="60"/>
      <c r="I57" s="60"/>
    </row>
    <row r="58" spans="1:9" ht="12.75">
      <c r="A58" s="51" t="s">
        <v>174</v>
      </c>
      <c r="B58" s="67" t="s">
        <v>124</v>
      </c>
      <c r="C58" s="152"/>
      <c r="D58" s="152"/>
      <c r="E58" s="152"/>
      <c r="F58" s="152"/>
      <c r="G58" s="152"/>
      <c r="H58" s="152"/>
      <c r="I58" s="152"/>
    </row>
    <row r="59" spans="1:9" ht="12.75">
      <c r="A59" s="51" t="s">
        <v>175</v>
      </c>
      <c r="B59" s="67" t="s">
        <v>126</v>
      </c>
      <c r="C59" s="152"/>
      <c r="D59" s="152"/>
      <c r="E59" s="152"/>
      <c r="F59" s="152"/>
      <c r="G59" s="152"/>
      <c r="H59" s="152"/>
      <c r="I59" s="152"/>
    </row>
    <row r="60" spans="1:9" ht="12.75">
      <c r="A60" s="51" t="s">
        <v>176</v>
      </c>
      <c r="B60" s="67" t="s">
        <v>128</v>
      </c>
      <c r="C60" s="152"/>
      <c r="D60" s="152"/>
      <c r="E60" s="152"/>
      <c r="F60" s="152"/>
      <c r="G60" s="152"/>
      <c r="H60" s="152"/>
      <c r="I60" s="152"/>
    </row>
    <row r="61" spans="1:9" ht="12.75">
      <c r="A61" s="51" t="s">
        <v>177</v>
      </c>
      <c r="B61" s="67" t="s">
        <v>130</v>
      </c>
      <c r="C61" s="152"/>
      <c r="D61" s="152"/>
      <c r="E61" s="152"/>
      <c r="F61" s="152"/>
      <c r="G61" s="152"/>
      <c r="H61" s="152"/>
      <c r="I61" s="152"/>
    </row>
    <row r="62" spans="1:9" ht="12.75">
      <c r="A62" s="74" t="s">
        <v>178</v>
      </c>
      <c r="B62" s="67" t="s">
        <v>132</v>
      </c>
      <c r="C62" s="152"/>
      <c r="D62" s="152"/>
      <c r="E62" s="152"/>
      <c r="F62" s="152"/>
      <c r="G62" s="152"/>
      <c r="H62" s="152"/>
      <c r="I62" s="152"/>
    </row>
    <row r="63" spans="1:9" ht="12.75">
      <c r="A63" s="155"/>
      <c r="B63" s="67"/>
      <c r="C63" s="156"/>
      <c r="D63" s="156"/>
      <c r="E63" s="156"/>
      <c r="F63" s="156"/>
      <c r="G63" s="156"/>
      <c r="H63" s="156"/>
      <c r="I63" s="156"/>
    </row>
    <row r="64" spans="1:9" ht="12.75">
      <c r="A64" s="68" t="s">
        <v>179</v>
      </c>
      <c r="B64" s="66" t="s">
        <v>180</v>
      </c>
      <c r="C64" s="60"/>
      <c r="D64" s="60"/>
      <c r="E64" s="60"/>
      <c r="F64" s="60"/>
      <c r="G64" s="60"/>
      <c r="H64" s="60"/>
      <c r="I64" s="60"/>
    </row>
    <row r="65" spans="1:9" ht="12.75">
      <c r="A65" s="51" t="s">
        <v>181</v>
      </c>
      <c r="B65" s="67" t="s">
        <v>124</v>
      </c>
      <c r="C65" s="152"/>
      <c r="D65" s="152"/>
      <c r="E65" s="152"/>
      <c r="F65" s="152"/>
      <c r="G65" s="152"/>
      <c r="H65" s="152"/>
      <c r="I65" s="152"/>
    </row>
    <row r="66" spans="1:9" ht="12.75">
      <c r="A66" s="51" t="s">
        <v>182</v>
      </c>
      <c r="B66" s="67" t="s">
        <v>126</v>
      </c>
      <c r="C66" s="152"/>
      <c r="D66" s="152"/>
      <c r="E66" s="152"/>
      <c r="F66" s="152"/>
      <c r="G66" s="152"/>
      <c r="H66" s="152"/>
      <c r="I66" s="152"/>
    </row>
    <row r="67" spans="1:9" ht="12.75">
      <c r="A67" s="51" t="s">
        <v>183</v>
      </c>
      <c r="B67" s="67" t="s">
        <v>128</v>
      </c>
      <c r="C67" s="152"/>
      <c r="D67" s="152"/>
      <c r="E67" s="152"/>
      <c r="F67" s="152"/>
      <c r="G67" s="152"/>
      <c r="H67" s="152"/>
      <c r="I67" s="152"/>
    </row>
    <row r="68" spans="1:9" ht="12.75">
      <c r="A68" s="51" t="s">
        <v>184</v>
      </c>
      <c r="B68" s="67" t="s">
        <v>130</v>
      </c>
      <c r="C68" s="152"/>
      <c r="D68" s="152"/>
      <c r="E68" s="152"/>
      <c r="F68" s="152"/>
      <c r="G68" s="152"/>
      <c r="H68" s="152"/>
      <c r="I68" s="152"/>
    </row>
    <row r="69" spans="1:9" ht="12.75">
      <c r="A69" s="51" t="s">
        <v>185</v>
      </c>
      <c r="B69" s="67" t="s">
        <v>132</v>
      </c>
      <c r="C69" s="152"/>
      <c r="D69" s="152"/>
      <c r="E69" s="152"/>
      <c r="F69" s="152"/>
      <c r="G69" s="152"/>
      <c r="H69" s="152"/>
      <c r="I69" s="152"/>
    </row>
    <row r="70" spans="1:9" ht="12.75">
      <c r="A70" s="51"/>
      <c r="B70" s="67"/>
      <c r="C70" s="50"/>
      <c r="D70" s="50"/>
      <c r="E70" s="50"/>
      <c r="F70" s="50"/>
      <c r="G70" s="50"/>
      <c r="H70" s="50"/>
      <c r="I70" s="50"/>
    </row>
    <row r="71" spans="1:9" ht="12.75">
      <c r="A71" s="68" t="s">
        <v>186</v>
      </c>
      <c r="B71" s="66" t="s">
        <v>187</v>
      </c>
      <c r="C71" s="60"/>
      <c r="D71" s="60"/>
      <c r="E71" s="60"/>
      <c r="F71" s="60"/>
      <c r="G71" s="60"/>
      <c r="H71" s="60"/>
      <c r="I71" s="60"/>
    </row>
    <row r="72" spans="1:9" ht="12.75">
      <c r="A72" s="51" t="s">
        <v>188</v>
      </c>
      <c r="B72" s="67" t="s">
        <v>124</v>
      </c>
      <c r="C72" s="152"/>
      <c r="D72" s="152"/>
      <c r="E72" s="152"/>
      <c r="F72" s="152"/>
      <c r="G72" s="152"/>
      <c r="H72" s="152"/>
      <c r="I72" s="152"/>
    </row>
    <row r="73" spans="1:9" ht="12.75">
      <c r="A73" s="51" t="s">
        <v>189</v>
      </c>
      <c r="B73" s="67" t="s">
        <v>126</v>
      </c>
      <c r="C73" s="152"/>
      <c r="D73" s="152"/>
      <c r="E73" s="152"/>
      <c r="F73" s="152"/>
      <c r="G73" s="152"/>
      <c r="H73" s="152"/>
      <c r="I73" s="152"/>
    </row>
    <row r="74" spans="1:9" ht="12.75">
      <c r="A74" s="51" t="s">
        <v>190</v>
      </c>
      <c r="B74" s="67" t="s">
        <v>132</v>
      </c>
      <c r="C74" s="152"/>
      <c r="D74" s="152"/>
      <c r="E74" s="152"/>
      <c r="F74" s="152"/>
      <c r="G74" s="152"/>
      <c r="H74" s="152"/>
      <c r="I74" s="152"/>
    </row>
    <row r="75" spans="1:9" ht="12.75">
      <c r="A75" s="51"/>
      <c r="B75" s="67"/>
      <c r="C75" s="50"/>
      <c r="D75" s="50"/>
      <c r="E75" s="50"/>
      <c r="F75" s="50"/>
      <c r="G75" s="50"/>
      <c r="H75" s="50"/>
      <c r="I75" s="50"/>
    </row>
    <row r="76" spans="1:9" ht="12.75">
      <c r="A76" s="68" t="s">
        <v>191</v>
      </c>
      <c r="B76" s="66" t="s">
        <v>192</v>
      </c>
      <c r="C76" s="60"/>
      <c r="D76" s="60"/>
      <c r="E76" s="60"/>
      <c r="F76" s="60"/>
      <c r="G76" s="60"/>
      <c r="H76" s="60"/>
      <c r="I76" s="60"/>
    </row>
    <row r="77" spans="1:9" ht="12.75">
      <c r="A77" s="69" t="s">
        <v>193</v>
      </c>
      <c r="B77" s="75" t="s">
        <v>194</v>
      </c>
      <c r="C77" s="152"/>
      <c r="D77" s="152"/>
      <c r="E77" s="152"/>
      <c r="F77" s="152"/>
      <c r="G77" s="152"/>
      <c r="H77" s="152"/>
      <c r="I77" s="152"/>
    </row>
    <row r="78" spans="1:9" ht="12.75">
      <c r="A78" s="51" t="s">
        <v>195</v>
      </c>
      <c r="B78" s="67" t="s">
        <v>520</v>
      </c>
      <c r="C78" s="152"/>
      <c r="D78" s="152"/>
      <c r="E78" s="152"/>
      <c r="F78" s="152"/>
      <c r="G78" s="152"/>
      <c r="H78" s="152"/>
      <c r="I78" s="152"/>
    </row>
    <row r="79" spans="1:9" ht="12.75">
      <c r="A79" s="69" t="s">
        <v>196</v>
      </c>
      <c r="B79" s="67" t="s">
        <v>521</v>
      </c>
      <c r="C79" s="152"/>
      <c r="D79" s="152"/>
      <c r="E79" s="152"/>
      <c r="F79" s="152"/>
      <c r="G79" s="152"/>
      <c r="H79" s="152"/>
      <c r="I79" s="152"/>
    </row>
    <row r="80" spans="1:9" ht="12.75">
      <c r="A80" s="51" t="s">
        <v>517</v>
      </c>
      <c r="B80" s="67" t="s">
        <v>522</v>
      </c>
      <c r="C80" s="152"/>
      <c r="D80" s="152"/>
      <c r="E80" s="152"/>
      <c r="F80" s="152"/>
      <c r="G80" s="152"/>
      <c r="H80" s="152"/>
      <c r="I80" s="152"/>
    </row>
    <row r="81" spans="1:9" ht="12.75">
      <c r="A81" s="69" t="s">
        <v>518</v>
      </c>
      <c r="B81" s="67" t="s">
        <v>523</v>
      </c>
      <c r="C81" s="152"/>
      <c r="D81" s="152"/>
      <c r="E81" s="152"/>
      <c r="F81" s="152"/>
      <c r="G81" s="152"/>
      <c r="H81" s="152"/>
      <c r="I81" s="152"/>
    </row>
    <row r="82" spans="1:9" ht="12.75">
      <c r="A82" s="51" t="s">
        <v>519</v>
      </c>
      <c r="B82" s="67" t="s">
        <v>524</v>
      </c>
      <c r="C82" s="152"/>
      <c r="D82" s="152"/>
      <c r="E82" s="152"/>
      <c r="F82" s="152"/>
      <c r="G82" s="152"/>
      <c r="H82" s="152"/>
      <c r="I82" s="152"/>
    </row>
    <row r="83" spans="1:9" ht="12.75">
      <c r="A83" s="51" t="s">
        <v>516</v>
      </c>
      <c r="B83" s="67" t="s">
        <v>197</v>
      </c>
      <c r="C83" s="152"/>
      <c r="D83" s="152"/>
      <c r="E83" s="152"/>
      <c r="F83" s="152"/>
      <c r="G83" s="152"/>
      <c r="H83" s="152"/>
      <c r="I83" s="152"/>
    </row>
    <row r="84" spans="1:9" ht="15.75" thickBot="1">
      <c r="A84" s="51"/>
      <c r="B84" s="71" t="s">
        <v>75</v>
      </c>
      <c r="C84" s="76">
        <f aca="true" t="shared" si="1" ref="C84:I84">SUM(C58:C83)</f>
        <v>0</v>
      </c>
      <c r="D84" s="76">
        <f t="shared" si="1"/>
        <v>0</v>
      </c>
      <c r="E84" s="76">
        <f t="shared" si="1"/>
        <v>0</v>
      </c>
      <c r="F84" s="76">
        <f t="shared" si="1"/>
        <v>0</v>
      </c>
      <c r="G84" s="76">
        <f t="shared" si="1"/>
        <v>0</v>
      </c>
      <c r="H84" s="76">
        <f t="shared" si="1"/>
        <v>0</v>
      </c>
      <c r="I84" s="76">
        <f t="shared" si="1"/>
        <v>0</v>
      </c>
    </row>
    <row r="85" spans="1:9" ht="15.75" thickTop="1">
      <c r="A85" s="63"/>
      <c r="B85" s="73"/>
      <c r="C85" s="58"/>
      <c r="D85" s="58"/>
      <c r="E85" s="58"/>
      <c r="F85" s="58"/>
      <c r="G85" s="58"/>
      <c r="H85" s="58"/>
      <c r="I85" s="58"/>
    </row>
    <row r="86" spans="1:9" ht="15">
      <c r="A86" s="63">
        <v>42</v>
      </c>
      <c r="B86" s="73" t="s">
        <v>198</v>
      </c>
      <c r="C86" s="58"/>
      <c r="D86" s="58"/>
      <c r="E86" s="58"/>
      <c r="F86" s="58"/>
      <c r="G86" s="58"/>
      <c r="H86" s="58"/>
      <c r="I86" s="58"/>
    </row>
    <row r="87" spans="1:9" ht="12.75">
      <c r="A87" s="77" t="s">
        <v>199</v>
      </c>
      <c r="B87" s="75" t="s">
        <v>200</v>
      </c>
      <c r="C87" s="152"/>
      <c r="D87" s="152"/>
      <c r="E87" s="152"/>
      <c r="F87" s="152"/>
      <c r="G87" s="152"/>
      <c r="H87" s="152"/>
      <c r="I87" s="152"/>
    </row>
    <row r="88" spans="1:9" ht="12.75">
      <c r="A88" s="69" t="s">
        <v>201</v>
      </c>
      <c r="B88" s="67" t="s">
        <v>141</v>
      </c>
      <c r="C88" s="153"/>
      <c r="D88" s="153"/>
      <c r="E88" s="153"/>
      <c r="F88" s="153"/>
      <c r="G88" s="153"/>
      <c r="H88" s="153"/>
      <c r="I88" s="152"/>
    </row>
    <row r="89" spans="1:9" ht="12.75">
      <c r="A89" s="51" t="s">
        <v>202</v>
      </c>
      <c r="B89" s="67" t="s">
        <v>148</v>
      </c>
      <c r="C89" s="153"/>
      <c r="D89" s="153"/>
      <c r="E89" s="153"/>
      <c r="F89" s="153"/>
      <c r="G89" s="153"/>
      <c r="H89" s="153"/>
      <c r="I89" s="152"/>
    </row>
    <row r="90" spans="1:9" ht="12.75">
      <c r="A90" s="51" t="s">
        <v>203</v>
      </c>
      <c r="B90" s="67" t="s">
        <v>155</v>
      </c>
      <c r="C90" s="153"/>
      <c r="D90" s="153"/>
      <c r="E90" s="153"/>
      <c r="F90" s="153"/>
      <c r="G90" s="153"/>
      <c r="H90" s="153"/>
      <c r="I90" s="152"/>
    </row>
    <row r="91" spans="1:9" ht="12.75">
      <c r="A91" s="51" t="s">
        <v>204</v>
      </c>
      <c r="B91" s="67" t="s">
        <v>173</v>
      </c>
      <c r="C91" s="153"/>
      <c r="D91" s="153"/>
      <c r="E91" s="153"/>
      <c r="F91" s="153"/>
      <c r="G91" s="153"/>
      <c r="H91" s="153"/>
      <c r="I91" s="152"/>
    </row>
    <row r="92" spans="1:9" ht="12.75">
      <c r="A92" s="51" t="s">
        <v>205</v>
      </c>
      <c r="B92" s="67" t="s">
        <v>180</v>
      </c>
      <c r="C92" s="153"/>
      <c r="D92" s="153"/>
      <c r="E92" s="153"/>
      <c r="F92" s="153"/>
      <c r="G92" s="153"/>
      <c r="H92" s="153"/>
      <c r="I92" s="152"/>
    </row>
    <row r="93" spans="1:9" ht="12.75">
      <c r="A93" s="51" t="s">
        <v>206</v>
      </c>
      <c r="B93" s="67" t="s">
        <v>207</v>
      </c>
      <c r="C93" s="153"/>
      <c r="D93" s="153"/>
      <c r="E93" s="153"/>
      <c r="F93" s="153"/>
      <c r="G93" s="153"/>
      <c r="H93" s="153"/>
      <c r="I93" s="152"/>
    </row>
    <row r="94" spans="1:9" ht="12.75">
      <c r="A94" s="69" t="s">
        <v>208</v>
      </c>
      <c r="B94" s="67" t="s">
        <v>197</v>
      </c>
      <c r="C94" s="153"/>
      <c r="D94" s="153"/>
      <c r="E94" s="153"/>
      <c r="F94" s="153"/>
      <c r="G94" s="153"/>
      <c r="H94" s="153"/>
      <c r="I94" s="152"/>
    </row>
    <row r="95" spans="1:9" ht="12.75">
      <c r="A95" s="51" t="s">
        <v>209</v>
      </c>
      <c r="B95" s="67" t="s">
        <v>210</v>
      </c>
      <c r="C95" s="153"/>
      <c r="D95" s="153"/>
      <c r="E95" s="153"/>
      <c r="F95" s="153"/>
      <c r="G95" s="152"/>
      <c r="H95" s="152"/>
      <c r="I95" s="152"/>
    </row>
    <row r="96" spans="1:9" ht="15.75" thickBot="1">
      <c r="A96" s="51"/>
      <c r="B96" s="71" t="s">
        <v>75</v>
      </c>
      <c r="C96" s="76">
        <f aca="true" t="shared" si="2" ref="C96:I96">SUM(C87:C95)</f>
        <v>0</v>
      </c>
      <c r="D96" s="76">
        <f t="shared" si="2"/>
        <v>0</v>
      </c>
      <c r="E96" s="76">
        <f t="shared" si="2"/>
        <v>0</v>
      </c>
      <c r="F96" s="76">
        <f t="shared" si="2"/>
        <v>0</v>
      </c>
      <c r="G96" s="76">
        <f t="shared" si="2"/>
        <v>0</v>
      </c>
      <c r="H96" s="76">
        <f t="shared" si="2"/>
        <v>0</v>
      </c>
      <c r="I96" s="76">
        <f t="shared" si="2"/>
        <v>0</v>
      </c>
    </row>
    <row r="97" spans="1:9" ht="13.5" thickTop="1">
      <c r="A97" s="51"/>
      <c r="B97" s="67"/>
      <c r="C97" s="58"/>
      <c r="D97" s="58"/>
      <c r="E97" s="58"/>
      <c r="F97" s="58"/>
      <c r="G97" s="58"/>
      <c r="H97" s="58"/>
      <c r="I97" s="58"/>
    </row>
    <row r="98" spans="1:9" ht="15">
      <c r="A98" s="63">
        <v>43</v>
      </c>
      <c r="B98" s="73" t="s">
        <v>211</v>
      </c>
      <c r="C98" s="58"/>
      <c r="D98" s="58"/>
      <c r="E98" s="58"/>
      <c r="F98" s="58"/>
      <c r="G98" s="58"/>
      <c r="H98" s="58"/>
      <c r="I98" s="58"/>
    </row>
    <row r="99" spans="1:9" ht="12.75">
      <c r="A99" s="68" t="s">
        <v>212</v>
      </c>
      <c r="B99" s="66" t="s">
        <v>213</v>
      </c>
      <c r="C99" s="58"/>
      <c r="D99" s="58"/>
      <c r="E99" s="58"/>
      <c r="F99" s="58"/>
      <c r="G99" s="58"/>
      <c r="H99" s="58"/>
      <c r="I99" s="58"/>
    </row>
    <row r="100" spans="1:9" ht="12.75">
      <c r="A100" s="51" t="s">
        <v>214</v>
      </c>
      <c r="B100" s="67" t="s">
        <v>215</v>
      </c>
      <c r="C100" s="153"/>
      <c r="D100" s="153"/>
      <c r="E100" s="153"/>
      <c r="F100" s="153"/>
      <c r="G100" s="152"/>
      <c r="H100" s="190"/>
      <c r="I100" s="152"/>
    </row>
    <row r="101" spans="1:9" ht="12.75">
      <c r="A101" s="51" t="s">
        <v>216</v>
      </c>
      <c r="B101" s="67" t="s">
        <v>480</v>
      </c>
      <c r="C101" s="153"/>
      <c r="D101" s="153"/>
      <c r="E101" s="153"/>
      <c r="F101" s="153"/>
      <c r="G101" s="152"/>
      <c r="H101" s="152"/>
      <c r="I101" s="152"/>
    </row>
    <row r="102" spans="1:9" ht="12.75">
      <c r="A102" s="51" t="s">
        <v>217</v>
      </c>
      <c r="B102" s="67" t="s">
        <v>482</v>
      </c>
      <c r="C102" s="153"/>
      <c r="D102" s="153"/>
      <c r="E102" s="153"/>
      <c r="F102" s="153"/>
      <c r="G102" s="152"/>
      <c r="H102" s="152"/>
      <c r="I102" s="152"/>
    </row>
    <row r="103" spans="1:9" ht="12.75">
      <c r="A103" s="51" t="s">
        <v>218</v>
      </c>
      <c r="B103" s="67" t="s">
        <v>219</v>
      </c>
      <c r="C103" s="153"/>
      <c r="D103" s="153"/>
      <c r="E103" s="153"/>
      <c r="F103" s="153"/>
      <c r="G103" s="152"/>
      <c r="H103" s="152"/>
      <c r="I103" s="152"/>
    </row>
    <row r="104" spans="1:9" ht="12.75">
      <c r="A104" s="51" t="s">
        <v>220</v>
      </c>
      <c r="B104" s="67" t="s">
        <v>221</v>
      </c>
      <c r="C104" s="153"/>
      <c r="D104" s="153"/>
      <c r="E104" s="153"/>
      <c r="F104" s="153"/>
      <c r="G104" s="152"/>
      <c r="H104" s="152"/>
      <c r="I104" s="152"/>
    </row>
    <row r="105" spans="1:9" ht="12.75">
      <c r="A105" s="51" t="s">
        <v>222</v>
      </c>
      <c r="B105" s="75" t="s">
        <v>528</v>
      </c>
      <c r="C105" s="153"/>
      <c r="D105" s="153"/>
      <c r="E105" s="153"/>
      <c r="F105" s="153"/>
      <c r="G105" s="152"/>
      <c r="H105" s="152"/>
      <c r="I105" s="152"/>
    </row>
    <row r="106" spans="1:9" ht="12.75">
      <c r="A106" s="264">
        <v>43.22</v>
      </c>
      <c r="B106" s="75" t="s">
        <v>529</v>
      </c>
      <c r="C106" s="153"/>
      <c r="D106" s="153"/>
      <c r="E106" s="153"/>
      <c r="F106" s="153"/>
      <c r="G106" s="152"/>
      <c r="H106" s="190"/>
      <c r="I106" s="152"/>
    </row>
    <row r="107" spans="1:9" ht="12.75">
      <c r="A107" s="264">
        <v>43.25</v>
      </c>
      <c r="B107" s="75" t="s">
        <v>530</v>
      </c>
      <c r="C107" s="153"/>
      <c r="D107" s="153"/>
      <c r="E107" s="153"/>
      <c r="F107" s="153"/>
      <c r="G107" s="152"/>
      <c r="H107" s="190"/>
      <c r="I107" s="152"/>
    </row>
    <row r="108" spans="1:9" ht="12.75">
      <c r="A108" s="51" t="s">
        <v>223</v>
      </c>
      <c r="B108" s="67" t="s">
        <v>224</v>
      </c>
      <c r="C108" s="153"/>
      <c r="D108" s="153"/>
      <c r="E108" s="153"/>
      <c r="F108" s="153"/>
      <c r="G108" s="152"/>
      <c r="H108" s="152"/>
      <c r="I108" s="152"/>
    </row>
    <row r="109" spans="1:9" ht="12.75">
      <c r="A109" s="51" t="s">
        <v>225</v>
      </c>
      <c r="B109" s="67" t="s">
        <v>226</v>
      </c>
      <c r="C109" s="153"/>
      <c r="D109" s="153"/>
      <c r="E109" s="153"/>
      <c r="F109" s="153"/>
      <c r="G109" s="152"/>
      <c r="H109" s="152"/>
      <c r="I109" s="152"/>
    </row>
    <row r="110" spans="1:9" ht="12.75">
      <c r="A110" s="51" t="s">
        <v>227</v>
      </c>
      <c r="B110" s="67" t="s">
        <v>228</v>
      </c>
      <c r="C110" s="153"/>
      <c r="D110" s="153"/>
      <c r="E110" s="153"/>
      <c r="F110" s="153"/>
      <c r="G110" s="152"/>
      <c r="H110" s="152"/>
      <c r="I110" s="152"/>
    </row>
    <row r="111" spans="1:9" ht="12.75">
      <c r="A111" s="51" t="s">
        <v>229</v>
      </c>
      <c r="B111" s="75" t="s">
        <v>526</v>
      </c>
      <c r="C111" s="153"/>
      <c r="D111" s="153"/>
      <c r="E111" s="153"/>
      <c r="F111" s="153"/>
      <c r="G111" s="152"/>
      <c r="H111" s="152"/>
      <c r="I111" s="152"/>
    </row>
    <row r="112" spans="1:9" ht="12.75">
      <c r="A112" s="69" t="s">
        <v>527</v>
      </c>
      <c r="B112" s="75" t="s">
        <v>525</v>
      </c>
      <c r="C112" s="153"/>
      <c r="D112" s="153"/>
      <c r="E112" s="153"/>
      <c r="F112" s="153"/>
      <c r="G112" s="152"/>
      <c r="H112" s="152"/>
      <c r="I112" s="152"/>
    </row>
    <row r="113" spans="1:9" ht="12.75">
      <c r="A113" s="51"/>
      <c r="B113" s="67"/>
      <c r="C113" s="78"/>
      <c r="D113" s="78"/>
      <c r="E113" s="78"/>
      <c r="F113" s="78"/>
      <c r="G113" s="78"/>
      <c r="H113" s="78"/>
      <c r="I113" s="78"/>
    </row>
    <row r="114" spans="1:9" ht="12.75">
      <c r="A114" s="68" t="s">
        <v>230</v>
      </c>
      <c r="B114" s="66" t="s">
        <v>231</v>
      </c>
      <c r="C114" s="58"/>
      <c r="D114" s="58"/>
      <c r="E114" s="58"/>
      <c r="F114" s="58"/>
      <c r="G114" s="58"/>
      <c r="H114" s="58"/>
      <c r="I114" s="58"/>
    </row>
    <row r="115" spans="1:9" ht="12.75">
      <c r="A115" s="51" t="s">
        <v>232</v>
      </c>
      <c r="B115" s="67" t="s">
        <v>233</v>
      </c>
      <c r="C115" s="153"/>
      <c r="D115" s="153"/>
      <c r="E115" s="153"/>
      <c r="F115" s="153"/>
      <c r="G115" s="152"/>
      <c r="H115" s="152"/>
      <c r="I115" s="152"/>
    </row>
    <row r="116" spans="1:9" ht="12.75">
      <c r="A116" s="51" t="s">
        <v>234</v>
      </c>
      <c r="B116" s="67" t="s">
        <v>235</v>
      </c>
      <c r="C116" s="153"/>
      <c r="D116" s="153"/>
      <c r="E116" s="153"/>
      <c r="F116" s="153"/>
      <c r="G116" s="152"/>
      <c r="H116" s="152"/>
      <c r="I116" s="152"/>
    </row>
    <row r="117" spans="1:9" ht="12.75">
      <c r="A117" s="51" t="s">
        <v>236</v>
      </c>
      <c r="B117" s="67" t="s">
        <v>237</v>
      </c>
      <c r="C117" s="153"/>
      <c r="D117" s="153"/>
      <c r="E117" s="153"/>
      <c r="F117" s="153"/>
      <c r="G117" s="152"/>
      <c r="H117" s="152"/>
      <c r="I117" s="152"/>
    </row>
    <row r="118" spans="1:9" ht="12.75">
      <c r="A118" s="51" t="s">
        <v>238</v>
      </c>
      <c r="B118" s="67" t="s">
        <v>239</v>
      </c>
      <c r="C118" s="153"/>
      <c r="D118" s="153"/>
      <c r="E118" s="153"/>
      <c r="F118" s="153"/>
      <c r="G118" s="152"/>
      <c r="H118" s="152"/>
      <c r="I118" s="152"/>
    </row>
    <row r="119" spans="1:9" ht="12.75">
      <c r="A119" s="51" t="s">
        <v>240</v>
      </c>
      <c r="B119" s="67" t="s">
        <v>241</v>
      </c>
      <c r="C119" s="153"/>
      <c r="D119" s="153"/>
      <c r="E119" s="153"/>
      <c r="F119" s="153"/>
      <c r="G119" s="152"/>
      <c r="H119" s="152"/>
      <c r="I119" s="152"/>
    </row>
    <row r="120" spans="1:9" ht="13.5" thickBot="1">
      <c r="A120" s="51"/>
      <c r="B120" s="79" t="s">
        <v>75</v>
      </c>
      <c r="C120" s="76">
        <f aca="true" t="shared" si="3" ref="C120:I120">SUM(C100:C119)</f>
        <v>0</v>
      </c>
      <c r="D120" s="76">
        <f t="shared" si="3"/>
        <v>0</v>
      </c>
      <c r="E120" s="76">
        <f t="shared" si="3"/>
        <v>0</v>
      </c>
      <c r="F120" s="76">
        <f t="shared" si="3"/>
        <v>0</v>
      </c>
      <c r="G120" s="76">
        <f t="shared" si="3"/>
        <v>0</v>
      </c>
      <c r="H120" s="76">
        <f t="shared" si="3"/>
        <v>0</v>
      </c>
      <c r="I120" s="76">
        <f t="shared" si="3"/>
        <v>0</v>
      </c>
    </row>
    <row r="121" spans="1:9" ht="15.75" thickTop="1">
      <c r="A121" s="63">
        <v>44</v>
      </c>
      <c r="B121" s="73" t="s">
        <v>242</v>
      </c>
      <c r="C121" s="50"/>
      <c r="D121" s="50"/>
      <c r="E121" s="50"/>
      <c r="F121" s="50"/>
      <c r="G121" s="50"/>
      <c r="H121" s="50"/>
      <c r="I121" s="50"/>
    </row>
    <row r="122" spans="1:9" ht="12.75">
      <c r="A122" s="51" t="s">
        <v>243</v>
      </c>
      <c r="B122" s="67" t="s">
        <v>244</v>
      </c>
      <c r="C122" s="153"/>
      <c r="D122" s="153"/>
      <c r="E122" s="153"/>
      <c r="F122" s="153"/>
      <c r="G122" s="152"/>
      <c r="H122" s="152"/>
      <c r="I122" s="152"/>
    </row>
    <row r="123" spans="1:9" ht="12.75">
      <c r="A123" s="51" t="s">
        <v>245</v>
      </c>
      <c r="B123" s="67" t="s">
        <v>246</v>
      </c>
      <c r="C123" s="153"/>
      <c r="D123" s="153"/>
      <c r="E123" s="153"/>
      <c r="F123" s="153"/>
      <c r="G123" s="152"/>
      <c r="H123" s="152"/>
      <c r="I123" s="152"/>
    </row>
    <row r="124" spans="1:9" ht="12.75">
      <c r="A124" s="69" t="s">
        <v>247</v>
      </c>
      <c r="B124" s="67" t="s">
        <v>248</v>
      </c>
      <c r="C124" s="153"/>
      <c r="D124" s="153"/>
      <c r="E124" s="153"/>
      <c r="F124" s="153"/>
      <c r="G124" s="152"/>
      <c r="H124" s="152"/>
      <c r="I124" s="152"/>
    </row>
    <row r="125" spans="1:9" ht="12.75">
      <c r="A125" s="51" t="s">
        <v>249</v>
      </c>
      <c r="B125" s="67" t="s">
        <v>250</v>
      </c>
      <c r="C125" s="153"/>
      <c r="D125" s="153"/>
      <c r="E125" s="153"/>
      <c r="F125" s="153"/>
      <c r="G125" s="152"/>
      <c r="H125" s="152"/>
      <c r="I125" s="152"/>
    </row>
    <row r="126" spans="1:9" ht="12.75">
      <c r="A126" s="51" t="s">
        <v>251</v>
      </c>
      <c r="B126" s="67" t="s">
        <v>252</v>
      </c>
      <c r="C126" s="153"/>
      <c r="D126" s="153"/>
      <c r="E126" s="153"/>
      <c r="F126" s="153"/>
      <c r="G126" s="152"/>
      <c r="H126" s="152"/>
      <c r="I126" s="152"/>
    </row>
    <row r="127" spans="1:9" ht="12.75">
      <c r="A127" s="51" t="s">
        <v>253</v>
      </c>
      <c r="B127" s="67" t="s">
        <v>254</v>
      </c>
      <c r="C127" s="153"/>
      <c r="D127" s="153"/>
      <c r="E127" s="153"/>
      <c r="F127" s="153"/>
      <c r="G127" s="152"/>
      <c r="H127" s="152"/>
      <c r="I127" s="152"/>
    </row>
    <row r="128" spans="1:9" ht="13.5" thickBot="1">
      <c r="A128" s="51"/>
      <c r="B128" s="79" t="s">
        <v>75</v>
      </c>
      <c r="C128" s="80">
        <f aca="true" t="shared" si="4" ref="C128:I128">SUM(C122:C127)</f>
        <v>0</v>
      </c>
      <c r="D128" s="80">
        <f t="shared" si="4"/>
        <v>0</v>
      </c>
      <c r="E128" s="80">
        <f t="shared" si="4"/>
        <v>0</v>
      </c>
      <c r="F128" s="80">
        <f t="shared" si="4"/>
        <v>0</v>
      </c>
      <c r="G128" s="80">
        <f t="shared" si="4"/>
        <v>0</v>
      </c>
      <c r="H128" s="80">
        <f t="shared" si="4"/>
        <v>0</v>
      </c>
      <c r="I128" s="80">
        <f t="shared" si="4"/>
        <v>0</v>
      </c>
    </row>
    <row r="129" spans="1:9" ht="13.5" thickTop="1">
      <c r="A129" s="51"/>
      <c r="B129" s="67"/>
      <c r="C129" s="58"/>
      <c r="D129" s="58"/>
      <c r="E129" s="58"/>
      <c r="F129" s="58"/>
      <c r="G129" s="58"/>
      <c r="H129" s="58"/>
      <c r="I129" s="58"/>
    </row>
    <row r="130" spans="1:9" ht="15">
      <c r="A130" s="63">
        <v>45</v>
      </c>
      <c r="B130" s="73" t="s">
        <v>255</v>
      </c>
      <c r="C130" s="58"/>
      <c r="D130" s="58"/>
      <c r="E130" s="58"/>
      <c r="F130" s="58"/>
      <c r="G130" s="58"/>
      <c r="H130" s="58"/>
      <c r="I130" s="58"/>
    </row>
    <row r="131" spans="1:11" ht="12.75">
      <c r="A131" s="51" t="s">
        <v>256</v>
      </c>
      <c r="B131" s="67" t="s">
        <v>534</v>
      </c>
      <c r="C131" s="153"/>
      <c r="D131" s="153"/>
      <c r="E131" s="153"/>
      <c r="F131" s="153"/>
      <c r="G131" s="152"/>
      <c r="H131" s="152"/>
      <c r="I131" s="152"/>
      <c r="K131" s="179"/>
    </row>
    <row r="132" spans="1:9" ht="12.75">
      <c r="A132" s="53" t="s">
        <v>257</v>
      </c>
      <c r="B132" s="67" t="s">
        <v>258</v>
      </c>
      <c r="C132" s="153"/>
      <c r="D132" s="153"/>
      <c r="E132" s="153"/>
      <c r="F132" s="153"/>
      <c r="G132" s="152"/>
      <c r="H132" s="152"/>
      <c r="I132" s="152"/>
    </row>
    <row r="133" spans="1:9" ht="12.75">
      <c r="A133" s="53" t="s">
        <v>259</v>
      </c>
      <c r="B133" s="67" t="s">
        <v>481</v>
      </c>
      <c r="C133" s="153"/>
      <c r="D133" s="153"/>
      <c r="E133" s="153"/>
      <c r="F133" s="153"/>
      <c r="G133" s="152"/>
      <c r="H133" s="152"/>
      <c r="I133" s="152"/>
    </row>
    <row r="134" spans="1:9" ht="12.75">
      <c r="A134" s="51" t="s">
        <v>260</v>
      </c>
      <c r="B134" s="67" t="s">
        <v>261</v>
      </c>
      <c r="C134" s="153"/>
      <c r="D134" s="153"/>
      <c r="E134" s="153"/>
      <c r="F134" s="153"/>
      <c r="G134" s="152"/>
      <c r="H134" s="152"/>
      <c r="I134" s="152"/>
    </row>
    <row r="135" spans="1:9" ht="13.5" thickBot="1">
      <c r="A135" s="51"/>
      <c r="B135" s="79" t="s">
        <v>75</v>
      </c>
      <c r="C135" s="80">
        <f aca="true" t="shared" si="5" ref="C135:I135">SUM(C131:C134)</f>
        <v>0</v>
      </c>
      <c r="D135" s="80">
        <f t="shared" si="5"/>
        <v>0</v>
      </c>
      <c r="E135" s="80">
        <f t="shared" si="5"/>
        <v>0</v>
      </c>
      <c r="F135" s="80">
        <f t="shared" si="5"/>
        <v>0</v>
      </c>
      <c r="G135" s="80">
        <f t="shared" si="5"/>
        <v>0</v>
      </c>
      <c r="H135" s="80">
        <f t="shared" si="5"/>
        <v>0</v>
      </c>
      <c r="I135" s="80">
        <f t="shared" si="5"/>
        <v>0</v>
      </c>
    </row>
    <row r="136" spans="1:9" ht="13.5" thickTop="1">
      <c r="A136" s="51"/>
      <c r="B136" s="67"/>
      <c r="C136" s="58"/>
      <c r="D136" s="58"/>
      <c r="E136" s="58"/>
      <c r="F136" s="58"/>
      <c r="G136" s="58"/>
      <c r="H136" s="58"/>
      <c r="I136" s="58"/>
    </row>
    <row r="137" spans="1:9" ht="15">
      <c r="A137" s="63">
        <v>46</v>
      </c>
      <c r="B137" s="73" t="s">
        <v>262</v>
      </c>
      <c r="C137" s="58"/>
      <c r="D137" s="58"/>
      <c r="E137" s="58"/>
      <c r="F137" s="58"/>
      <c r="G137" s="58"/>
      <c r="H137" s="58"/>
      <c r="I137" s="58"/>
    </row>
    <row r="138" spans="1:9" ht="12.75">
      <c r="A138" s="68" t="s">
        <v>263</v>
      </c>
      <c r="B138" s="66" t="s">
        <v>264</v>
      </c>
      <c r="C138" s="58"/>
      <c r="D138" s="58"/>
      <c r="E138" s="58"/>
      <c r="F138" s="58"/>
      <c r="G138" s="58"/>
      <c r="H138" s="58"/>
      <c r="I138" s="58"/>
    </row>
    <row r="139" spans="1:9" ht="12.75">
      <c r="A139" s="51" t="s">
        <v>265</v>
      </c>
      <c r="B139" s="67" t="s">
        <v>233</v>
      </c>
      <c r="C139" s="154"/>
      <c r="D139" s="154"/>
      <c r="E139" s="154"/>
      <c r="F139" s="154"/>
      <c r="G139" s="152"/>
      <c r="H139" s="151"/>
      <c r="I139" s="151"/>
    </row>
    <row r="140" spans="1:9" ht="12.75">
      <c r="A140" s="51" t="s">
        <v>266</v>
      </c>
      <c r="B140" s="67" t="s">
        <v>235</v>
      </c>
      <c r="C140" s="154"/>
      <c r="D140" s="154"/>
      <c r="E140" s="154"/>
      <c r="F140" s="154"/>
      <c r="G140" s="152"/>
      <c r="H140" s="151"/>
      <c r="I140" s="151"/>
    </row>
    <row r="141" spans="1:9" ht="12.75">
      <c r="A141" s="53" t="s">
        <v>267</v>
      </c>
      <c r="B141" s="81" t="s">
        <v>237</v>
      </c>
      <c r="C141" s="154"/>
      <c r="D141" s="154"/>
      <c r="E141" s="154"/>
      <c r="F141" s="154"/>
      <c r="G141" s="152"/>
      <c r="H141" s="151"/>
      <c r="I141" s="151"/>
    </row>
    <row r="142" spans="1:9" ht="12.75">
      <c r="A142" s="51" t="s">
        <v>268</v>
      </c>
      <c r="B142" s="67" t="s">
        <v>239</v>
      </c>
      <c r="C142" s="154"/>
      <c r="D142" s="154"/>
      <c r="E142" s="154"/>
      <c r="F142" s="154"/>
      <c r="G142" s="152"/>
      <c r="H142" s="151"/>
      <c r="I142" s="151"/>
    </row>
    <row r="143" spans="1:9" ht="12.75">
      <c r="A143" s="51"/>
      <c r="B143" s="67"/>
      <c r="C143" s="58"/>
      <c r="D143" s="58"/>
      <c r="E143" s="58"/>
      <c r="F143" s="58"/>
      <c r="G143" s="58"/>
      <c r="H143" s="58"/>
      <c r="I143" s="58"/>
    </row>
    <row r="144" spans="1:9" ht="12.75">
      <c r="A144" s="68" t="s">
        <v>269</v>
      </c>
      <c r="B144" s="66" t="s">
        <v>270</v>
      </c>
      <c r="C144" s="58"/>
      <c r="D144" s="58"/>
      <c r="E144" s="58"/>
      <c r="F144" s="58"/>
      <c r="G144" s="58"/>
      <c r="H144" s="58"/>
      <c r="I144" s="58"/>
    </row>
    <row r="145" spans="1:9" ht="12.75">
      <c r="A145" s="51" t="s">
        <v>271</v>
      </c>
      <c r="B145" s="67" t="s">
        <v>233</v>
      </c>
      <c r="C145" s="154"/>
      <c r="D145" s="154"/>
      <c r="E145" s="154"/>
      <c r="F145" s="154"/>
      <c r="G145" s="152"/>
      <c r="H145" s="151"/>
      <c r="I145" s="151"/>
    </row>
    <row r="146" spans="1:9" ht="12.75">
      <c r="A146" s="51" t="s">
        <v>272</v>
      </c>
      <c r="B146" s="67" t="s">
        <v>235</v>
      </c>
      <c r="C146" s="154"/>
      <c r="D146" s="154"/>
      <c r="E146" s="154"/>
      <c r="F146" s="154"/>
      <c r="G146" s="152"/>
      <c r="H146" s="151"/>
      <c r="I146" s="151"/>
    </row>
    <row r="147" spans="1:9" ht="12.75">
      <c r="A147" s="51" t="s">
        <v>273</v>
      </c>
      <c r="B147" s="67" t="s">
        <v>237</v>
      </c>
      <c r="C147" s="154"/>
      <c r="D147" s="154"/>
      <c r="E147" s="154"/>
      <c r="F147" s="154"/>
      <c r="G147" s="152"/>
      <c r="H147" s="151"/>
      <c r="I147" s="151"/>
    </row>
    <row r="148" spans="1:9" ht="12.75">
      <c r="A148" s="51" t="s">
        <v>274</v>
      </c>
      <c r="B148" s="67" t="s">
        <v>239</v>
      </c>
      <c r="C148" s="154"/>
      <c r="D148" s="154"/>
      <c r="E148" s="154"/>
      <c r="F148" s="154"/>
      <c r="G148" s="152"/>
      <c r="H148" s="151"/>
      <c r="I148" s="151"/>
    </row>
    <row r="149" spans="1:9" ht="12.75">
      <c r="A149" s="51"/>
      <c r="B149" s="67"/>
      <c r="C149" s="58"/>
      <c r="D149" s="58"/>
      <c r="E149" s="58"/>
      <c r="F149" s="58"/>
      <c r="G149" s="58"/>
      <c r="H149" s="58"/>
      <c r="I149" s="58"/>
    </row>
    <row r="150" spans="1:9" ht="12.75">
      <c r="A150" s="68" t="s">
        <v>275</v>
      </c>
      <c r="B150" s="66" t="s">
        <v>276</v>
      </c>
      <c r="C150" s="58"/>
      <c r="D150" s="58"/>
      <c r="E150" s="58"/>
      <c r="F150" s="58"/>
      <c r="G150" s="58"/>
      <c r="H150" s="58"/>
      <c r="I150" s="58"/>
    </row>
    <row r="151" spans="1:9" ht="12.75">
      <c r="A151" s="51" t="s">
        <v>277</v>
      </c>
      <c r="B151" s="67" t="s">
        <v>233</v>
      </c>
      <c r="C151" s="154"/>
      <c r="D151" s="154"/>
      <c r="E151" s="154"/>
      <c r="F151" s="154"/>
      <c r="G151" s="152"/>
      <c r="H151" s="151"/>
      <c r="I151" s="151"/>
    </row>
    <row r="152" spans="1:9" ht="12.75">
      <c r="A152" s="51" t="s">
        <v>278</v>
      </c>
      <c r="B152" s="67" t="s">
        <v>235</v>
      </c>
      <c r="C152" s="154"/>
      <c r="D152" s="154"/>
      <c r="E152" s="154"/>
      <c r="F152" s="154"/>
      <c r="G152" s="152"/>
      <c r="H152" s="151"/>
      <c r="I152" s="151"/>
    </row>
    <row r="153" spans="1:9" ht="12.75">
      <c r="A153" s="51" t="s">
        <v>279</v>
      </c>
      <c r="B153" s="67" t="s">
        <v>237</v>
      </c>
      <c r="C153" s="154"/>
      <c r="D153" s="154"/>
      <c r="E153" s="154"/>
      <c r="F153" s="154"/>
      <c r="G153" s="152"/>
      <c r="H153" s="151"/>
      <c r="I153" s="151"/>
    </row>
    <row r="154" spans="1:9" ht="12.75">
      <c r="A154" s="51" t="s">
        <v>280</v>
      </c>
      <c r="B154" s="67" t="s">
        <v>239</v>
      </c>
      <c r="C154" s="154"/>
      <c r="D154" s="154"/>
      <c r="E154" s="154"/>
      <c r="F154" s="154"/>
      <c r="G154" s="152"/>
      <c r="H154" s="151"/>
      <c r="I154" s="151"/>
    </row>
    <row r="155" spans="1:9" ht="12.75">
      <c r="A155" s="51"/>
      <c r="B155" s="67"/>
      <c r="C155" s="58"/>
      <c r="D155" s="58"/>
      <c r="E155" s="58"/>
      <c r="F155" s="58"/>
      <c r="G155" s="58"/>
      <c r="H155" s="58"/>
      <c r="I155" s="58"/>
    </row>
    <row r="156" spans="1:9" ht="12.75">
      <c r="A156" s="68" t="s">
        <v>281</v>
      </c>
      <c r="B156" s="66" t="s">
        <v>282</v>
      </c>
      <c r="C156" s="82"/>
      <c r="D156" s="82"/>
      <c r="E156" s="82"/>
      <c r="F156" s="82"/>
      <c r="G156" s="82"/>
      <c r="H156" s="58"/>
      <c r="I156" s="58"/>
    </row>
    <row r="157" spans="1:9" ht="12.75">
      <c r="A157" s="51" t="s">
        <v>283</v>
      </c>
      <c r="B157" s="67" t="s">
        <v>284</v>
      </c>
      <c r="C157" s="154"/>
      <c r="D157" s="154"/>
      <c r="E157" s="154"/>
      <c r="F157" s="154"/>
      <c r="G157" s="152"/>
      <c r="H157" s="151"/>
      <c r="I157" s="151"/>
    </row>
    <row r="158" spans="1:9" ht="12.75">
      <c r="A158" s="51" t="s">
        <v>285</v>
      </c>
      <c r="B158" s="67" t="s">
        <v>286</v>
      </c>
      <c r="C158" s="154"/>
      <c r="D158" s="154"/>
      <c r="E158" s="154"/>
      <c r="F158" s="154"/>
      <c r="G158" s="152"/>
      <c r="H158" s="151"/>
      <c r="I158" s="151"/>
    </row>
    <row r="159" spans="1:9" ht="12.75">
      <c r="A159" s="51" t="s">
        <v>287</v>
      </c>
      <c r="B159" s="67" t="s">
        <v>288</v>
      </c>
      <c r="C159" s="154"/>
      <c r="D159" s="154"/>
      <c r="E159" s="154"/>
      <c r="F159" s="154"/>
      <c r="G159" s="152"/>
      <c r="H159" s="151"/>
      <c r="I159" s="151"/>
    </row>
    <row r="160" spans="1:9" ht="12.75">
      <c r="A160" s="51" t="s">
        <v>289</v>
      </c>
      <c r="B160" s="67" t="s">
        <v>290</v>
      </c>
      <c r="C160" s="154"/>
      <c r="D160" s="154"/>
      <c r="E160" s="154"/>
      <c r="F160" s="154"/>
      <c r="G160" s="152"/>
      <c r="H160" s="151"/>
      <c r="I160" s="151"/>
    </row>
    <row r="161" spans="1:9" ht="13.5" thickBot="1">
      <c r="A161" s="51"/>
      <c r="B161" s="79" t="s">
        <v>75</v>
      </c>
      <c r="C161" s="83">
        <f aca="true" t="shared" si="6" ref="C161:I161">SUM(C139:C160)</f>
        <v>0</v>
      </c>
      <c r="D161" s="83">
        <f t="shared" si="6"/>
        <v>0</v>
      </c>
      <c r="E161" s="83">
        <f t="shared" si="6"/>
        <v>0</v>
      </c>
      <c r="F161" s="83">
        <f t="shared" si="6"/>
        <v>0</v>
      </c>
      <c r="G161" s="83">
        <f t="shared" si="6"/>
        <v>0</v>
      </c>
      <c r="H161" s="83">
        <f t="shared" si="6"/>
        <v>0</v>
      </c>
      <c r="I161" s="83">
        <f t="shared" si="6"/>
        <v>0</v>
      </c>
    </row>
    <row r="162" spans="1:10" ht="13.5" thickTop="1">
      <c r="A162" s="51"/>
      <c r="B162" s="67"/>
      <c r="C162" s="58"/>
      <c r="D162" s="58"/>
      <c r="E162" s="58"/>
      <c r="F162" s="58"/>
      <c r="G162" s="58"/>
      <c r="H162" s="58"/>
      <c r="I162" s="58"/>
      <c r="J162" t="s">
        <v>488</v>
      </c>
    </row>
    <row r="163" spans="1:9" ht="15">
      <c r="A163" s="63">
        <v>47</v>
      </c>
      <c r="B163" s="73" t="s">
        <v>291</v>
      </c>
      <c r="C163" s="58"/>
      <c r="D163" s="58"/>
      <c r="E163" s="58"/>
      <c r="F163" s="58"/>
      <c r="G163" s="58"/>
      <c r="H163" s="58"/>
      <c r="I163" s="58"/>
    </row>
    <row r="164" spans="1:9" ht="12.75">
      <c r="A164" s="51" t="s">
        <v>292</v>
      </c>
      <c r="B164" s="67" t="s">
        <v>293</v>
      </c>
      <c r="C164" s="154"/>
      <c r="D164" s="154"/>
      <c r="E164" s="154"/>
      <c r="F164" s="154"/>
      <c r="G164" s="152"/>
      <c r="H164" s="151"/>
      <c r="I164" s="151"/>
    </row>
    <row r="165" spans="1:9" ht="12.75">
      <c r="A165" s="51" t="s">
        <v>294</v>
      </c>
      <c r="B165" s="67" t="s">
        <v>295</v>
      </c>
      <c r="C165" s="154"/>
      <c r="D165" s="154"/>
      <c r="E165" s="154"/>
      <c r="F165" s="154"/>
      <c r="G165" s="152"/>
      <c r="H165" s="151"/>
      <c r="I165" s="151"/>
    </row>
    <row r="166" spans="1:9" ht="12.75">
      <c r="A166" s="51" t="s">
        <v>296</v>
      </c>
      <c r="B166" s="67" t="s">
        <v>297</v>
      </c>
      <c r="C166" s="154"/>
      <c r="D166" s="154"/>
      <c r="E166" s="154"/>
      <c r="F166" s="154"/>
      <c r="G166" s="152"/>
      <c r="H166" s="151"/>
      <c r="I166" s="151"/>
    </row>
    <row r="167" spans="1:9" ht="12.75">
      <c r="A167" s="51" t="s">
        <v>298</v>
      </c>
      <c r="B167" s="67" t="s">
        <v>299</v>
      </c>
      <c r="C167" s="154"/>
      <c r="D167" s="154"/>
      <c r="E167" s="154"/>
      <c r="F167" s="154"/>
      <c r="G167" s="152"/>
      <c r="H167" s="151"/>
      <c r="I167" s="151"/>
    </row>
    <row r="168" spans="1:9" ht="12.75">
      <c r="A168" s="51" t="s">
        <v>300</v>
      </c>
      <c r="B168" s="67" t="s">
        <v>301</v>
      </c>
      <c r="C168" s="154"/>
      <c r="D168" s="154"/>
      <c r="E168" s="154"/>
      <c r="F168" s="154"/>
      <c r="G168" s="152"/>
      <c r="H168" s="151"/>
      <c r="I168" s="151"/>
    </row>
    <row r="169" spans="1:9" ht="12.75">
      <c r="A169" s="51" t="s">
        <v>302</v>
      </c>
      <c r="B169" s="67" t="s">
        <v>303</v>
      </c>
      <c r="C169" s="154"/>
      <c r="D169" s="154"/>
      <c r="E169" s="154"/>
      <c r="F169" s="154"/>
      <c r="G169" s="152"/>
      <c r="H169" s="151"/>
      <c r="I169" s="151"/>
    </row>
    <row r="170" spans="1:9" ht="12.75">
      <c r="A170" s="51" t="s">
        <v>304</v>
      </c>
      <c r="B170" s="67" t="s">
        <v>305</v>
      </c>
      <c r="C170" s="154"/>
      <c r="D170" s="154"/>
      <c r="E170" s="154"/>
      <c r="F170" s="154"/>
      <c r="G170" s="152"/>
      <c r="H170" s="151"/>
      <c r="I170" s="151"/>
    </row>
    <row r="171" spans="1:9" ht="12.75">
      <c r="A171" s="51" t="s">
        <v>306</v>
      </c>
      <c r="B171" s="67" t="s">
        <v>307</v>
      </c>
      <c r="C171" s="154"/>
      <c r="D171" s="154"/>
      <c r="E171" s="154"/>
      <c r="F171" s="154"/>
      <c r="G171" s="152"/>
      <c r="H171" s="151"/>
      <c r="I171" s="151"/>
    </row>
    <row r="172" spans="1:9" ht="12.75">
      <c r="A172" s="51" t="s">
        <v>308</v>
      </c>
      <c r="B172" s="67" t="s">
        <v>309</v>
      </c>
      <c r="C172" s="154"/>
      <c r="D172" s="154"/>
      <c r="E172" s="154"/>
      <c r="F172" s="154"/>
      <c r="G172" s="152"/>
      <c r="H172" s="151"/>
      <c r="I172" s="151"/>
    </row>
    <row r="173" spans="1:9" ht="12.75">
      <c r="A173" s="51" t="s">
        <v>310</v>
      </c>
      <c r="B173" s="67" t="s">
        <v>311</v>
      </c>
      <c r="C173" s="154"/>
      <c r="D173" s="154"/>
      <c r="E173" s="154"/>
      <c r="F173" s="154"/>
      <c r="G173" s="152"/>
      <c r="H173" s="151"/>
      <c r="I173" s="151"/>
    </row>
    <row r="174" spans="1:9" ht="12.75">
      <c r="A174" s="51" t="s">
        <v>312</v>
      </c>
      <c r="B174" s="67" t="s">
        <v>132</v>
      </c>
      <c r="C174" s="154"/>
      <c r="D174" s="154"/>
      <c r="E174" s="154"/>
      <c r="F174" s="154"/>
      <c r="G174" s="152"/>
      <c r="H174" s="151"/>
      <c r="I174" s="151"/>
    </row>
    <row r="175" spans="1:9" ht="13.5" thickBot="1">
      <c r="A175" s="51"/>
      <c r="B175" s="79" t="s">
        <v>75</v>
      </c>
      <c r="C175" s="84">
        <f aca="true" t="shared" si="7" ref="C175:I175">SUM(C164:C174)</f>
        <v>0</v>
      </c>
      <c r="D175" s="84">
        <f t="shared" si="7"/>
        <v>0</v>
      </c>
      <c r="E175" s="84">
        <f t="shared" si="7"/>
        <v>0</v>
      </c>
      <c r="F175" s="84">
        <f t="shared" si="7"/>
        <v>0</v>
      </c>
      <c r="G175" s="84">
        <f t="shared" si="7"/>
        <v>0</v>
      </c>
      <c r="H175" s="84">
        <f t="shared" si="7"/>
        <v>0</v>
      </c>
      <c r="I175" s="84">
        <f t="shared" si="7"/>
        <v>0</v>
      </c>
    </row>
    <row r="176" spans="1:9" ht="15.75" thickTop="1">
      <c r="A176" s="63">
        <v>48</v>
      </c>
      <c r="B176" s="73" t="s">
        <v>313</v>
      </c>
      <c r="C176" s="50"/>
      <c r="D176" s="50"/>
      <c r="E176" s="50"/>
      <c r="F176" s="50"/>
      <c r="G176" s="50"/>
      <c r="H176" s="50"/>
      <c r="I176" s="50"/>
    </row>
    <row r="177" spans="1:9" ht="12.75">
      <c r="A177" s="51" t="s">
        <v>314</v>
      </c>
      <c r="B177" s="67" t="s">
        <v>315</v>
      </c>
      <c r="C177" s="154"/>
      <c r="D177" s="154"/>
      <c r="E177" s="154"/>
      <c r="F177" s="154"/>
      <c r="G177" s="152"/>
      <c r="H177" s="151"/>
      <c r="I177" s="151"/>
    </row>
    <row r="178" spans="1:9" ht="12.75">
      <c r="A178" s="51" t="s">
        <v>316</v>
      </c>
      <c r="B178" s="67" t="s">
        <v>317</v>
      </c>
      <c r="C178" s="154"/>
      <c r="D178" s="154"/>
      <c r="E178" s="154"/>
      <c r="F178" s="154"/>
      <c r="G178" s="152"/>
      <c r="H178" s="151"/>
      <c r="I178" s="151"/>
    </row>
    <row r="179" spans="1:9" ht="12.75">
      <c r="A179" s="51" t="s">
        <v>318</v>
      </c>
      <c r="B179" s="67" t="s">
        <v>319</v>
      </c>
      <c r="C179" s="154"/>
      <c r="D179" s="154"/>
      <c r="E179" s="154"/>
      <c r="F179" s="154"/>
      <c r="G179" s="152"/>
      <c r="H179" s="154"/>
      <c r="I179" s="151"/>
    </row>
    <row r="180" spans="1:9" ht="12.75">
      <c r="A180" s="51" t="s">
        <v>320</v>
      </c>
      <c r="B180" s="67" t="s">
        <v>321</v>
      </c>
      <c r="C180" s="154"/>
      <c r="D180" s="154"/>
      <c r="E180" s="154"/>
      <c r="F180" s="154"/>
      <c r="G180" s="152"/>
      <c r="H180" s="154"/>
      <c r="I180" s="151"/>
    </row>
    <row r="181" spans="1:9" ht="12.75">
      <c r="A181" s="51" t="s">
        <v>322</v>
      </c>
      <c r="B181" s="67" t="s">
        <v>323</v>
      </c>
      <c r="C181" s="154"/>
      <c r="D181" s="154"/>
      <c r="E181" s="154"/>
      <c r="F181" s="154"/>
      <c r="G181" s="152"/>
      <c r="H181" s="154"/>
      <c r="I181" s="151"/>
    </row>
    <row r="182" spans="1:9" ht="12.75">
      <c r="A182" s="51" t="s">
        <v>324</v>
      </c>
      <c r="B182" s="67" t="s">
        <v>325</v>
      </c>
      <c r="C182" s="154"/>
      <c r="D182" s="154"/>
      <c r="E182" s="154"/>
      <c r="F182" s="154"/>
      <c r="G182" s="152"/>
      <c r="H182" s="154"/>
      <c r="I182" s="151"/>
    </row>
    <row r="183" spans="1:9" ht="12.75">
      <c r="A183" s="51" t="s">
        <v>326</v>
      </c>
      <c r="B183" s="67" t="s">
        <v>327</v>
      </c>
      <c r="C183" s="154"/>
      <c r="D183" s="154"/>
      <c r="E183" s="154"/>
      <c r="F183" s="154"/>
      <c r="G183" s="152"/>
      <c r="H183" s="151"/>
      <c r="I183" s="151"/>
    </row>
    <row r="184" spans="1:9" ht="13.5" thickBot="1">
      <c r="A184" s="51"/>
      <c r="B184" s="79" t="s">
        <v>75</v>
      </c>
      <c r="C184" s="84">
        <f aca="true" t="shared" si="8" ref="C184:I184">SUM(C177:C183)</f>
        <v>0</v>
      </c>
      <c r="D184" s="84">
        <f t="shared" si="8"/>
        <v>0</v>
      </c>
      <c r="E184" s="84">
        <f t="shared" si="8"/>
        <v>0</v>
      </c>
      <c r="F184" s="84">
        <f t="shared" si="8"/>
        <v>0</v>
      </c>
      <c r="G184" s="84">
        <f t="shared" si="8"/>
        <v>0</v>
      </c>
      <c r="H184" s="84">
        <f t="shared" si="8"/>
        <v>0</v>
      </c>
      <c r="I184" s="84">
        <f t="shared" si="8"/>
        <v>0</v>
      </c>
    </row>
    <row r="185" spans="1:9" ht="14.25" thickBot="1" thickTop="1">
      <c r="A185" s="51"/>
      <c r="B185" s="67"/>
      <c r="C185" s="85"/>
      <c r="D185" s="85"/>
      <c r="E185" s="85"/>
      <c r="F185" s="85"/>
      <c r="G185" s="85"/>
      <c r="H185" s="85"/>
      <c r="I185" s="85"/>
    </row>
    <row r="186" spans="1:9" ht="12.75">
      <c r="A186" s="51"/>
      <c r="B186" s="67"/>
      <c r="C186" s="58"/>
      <c r="D186" s="58"/>
      <c r="E186" s="58"/>
      <c r="F186" s="58"/>
      <c r="G186" s="58"/>
      <c r="H186" s="58"/>
      <c r="I186" s="58"/>
    </row>
    <row r="187" spans="1:9" ht="15">
      <c r="A187" s="63">
        <v>53</v>
      </c>
      <c r="B187" s="73" t="s">
        <v>328</v>
      </c>
      <c r="C187" s="58"/>
      <c r="D187" s="58"/>
      <c r="E187" s="58"/>
      <c r="F187" s="58"/>
      <c r="G187" s="58"/>
      <c r="H187" s="165" t="s">
        <v>468</v>
      </c>
      <c r="I187" s="58"/>
    </row>
    <row r="188" spans="1:9" ht="12.75">
      <c r="A188" s="51" t="s">
        <v>329</v>
      </c>
      <c r="B188" s="67" t="s">
        <v>330</v>
      </c>
      <c r="C188" s="154"/>
      <c r="D188" s="154"/>
      <c r="E188" s="154"/>
      <c r="F188" s="154"/>
      <c r="G188" s="154"/>
      <c r="H188" s="154"/>
      <c r="I188" s="151"/>
    </row>
    <row r="189" spans="1:9" ht="12.75">
      <c r="A189" s="51" t="s">
        <v>331</v>
      </c>
      <c r="B189" s="67" t="s">
        <v>332</v>
      </c>
      <c r="C189" s="154"/>
      <c r="D189" s="154"/>
      <c r="E189" s="154"/>
      <c r="F189" s="154"/>
      <c r="G189" s="154"/>
      <c r="H189" s="154"/>
      <c r="I189" s="151"/>
    </row>
    <row r="190" spans="1:9" ht="13.5" thickBot="1">
      <c r="A190" s="51"/>
      <c r="B190" s="79" t="s">
        <v>75</v>
      </c>
      <c r="C190" s="84">
        <f aca="true" t="shared" si="9" ref="C190:I190">SUM(C188:C189)</f>
        <v>0</v>
      </c>
      <c r="D190" s="84">
        <f t="shared" si="9"/>
        <v>0</v>
      </c>
      <c r="E190" s="84">
        <f t="shared" si="9"/>
        <v>0</v>
      </c>
      <c r="F190" s="84">
        <f t="shared" si="9"/>
        <v>0</v>
      </c>
      <c r="G190" s="84">
        <f t="shared" si="9"/>
        <v>0</v>
      </c>
      <c r="H190" s="84">
        <f t="shared" si="9"/>
        <v>0</v>
      </c>
      <c r="I190" s="84">
        <f t="shared" si="9"/>
        <v>0</v>
      </c>
    </row>
    <row r="191" spans="1:9" ht="13.5" thickTop="1">
      <c r="A191" s="51"/>
      <c r="B191" s="67"/>
      <c r="C191" s="58"/>
      <c r="D191" s="58"/>
      <c r="E191" s="58"/>
      <c r="F191" s="58"/>
      <c r="G191" s="58"/>
      <c r="H191" s="58"/>
      <c r="I191" s="58"/>
    </row>
    <row r="192" spans="1:9" ht="15">
      <c r="A192" s="63">
        <v>54</v>
      </c>
      <c r="B192" s="73" t="s">
        <v>333</v>
      </c>
      <c r="C192" s="58"/>
      <c r="D192" s="58"/>
      <c r="E192" s="58"/>
      <c r="F192" s="58"/>
      <c r="G192" s="58"/>
      <c r="H192" s="165" t="s">
        <v>469</v>
      </c>
      <c r="I192" s="58"/>
    </row>
    <row r="193" spans="1:9" ht="12.75">
      <c r="A193" s="51" t="s">
        <v>334</v>
      </c>
      <c r="B193" s="67" t="s">
        <v>330</v>
      </c>
      <c r="C193" s="154"/>
      <c r="D193" s="154"/>
      <c r="E193" s="154"/>
      <c r="F193" s="154"/>
      <c r="G193" s="154"/>
      <c r="H193" s="154"/>
      <c r="I193" s="151"/>
    </row>
    <row r="194" spans="1:9" ht="12.75">
      <c r="A194" s="51" t="s">
        <v>335</v>
      </c>
      <c r="B194" s="67" t="s">
        <v>336</v>
      </c>
      <c r="C194" s="154"/>
      <c r="D194" s="154"/>
      <c r="E194" s="154"/>
      <c r="F194" s="154"/>
      <c r="G194" s="154"/>
      <c r="H194" s="154"/>
      <c r="I194" s="151"/>
    </row>
    <row r="195" spans="1:9" ht="13.5" thickBot="1">
      <c r="A195" s="51"/>
      <c r="B195" s="79" t="s">
        <v>75</v>
      </c>
      <c r="C195" s="84">
        <f aca="true" t="shared" si="10" ref="C195:I195">SUM(C193:C194)</f>
        <v>0</v>
      </c>
      <c r="D195" s="84">
        <f t="shared" si="10"/>
        <v>0</v>
      </c>
      <c r="E195" s="84">
        <f t="shared" si="10"/>
        <v>0</v>
      </c>
      <c r="F195" s="84">
        <f t="shared" si="10"/>
        <v>0</v>
      </c>
      <c r="G195" s="84">
        <f t="shared" si="10"/>
        <v>0</v>
      </c>
      <c r="H195" s="84">
        <f t="shared" si="10"/>
        <v>0</v>
      </c>
      <c r="I195" s="84">
        <f t="shared" si="10"/>
        <v>0</v>
      </c>
    </row>
    <row r="196" spans="1:9" ht="13.5" thickTop="1">
      <c r="A196" s="51"/>
      <c r="B196" s="67"/>
      <c r="C196" s="58"/>
      <c r="D196" s="58"/>
      <c r="E196" s="58"/>
      <c r="F196" s="58"/>
      <c r="G196" s="58"/>
      <c r="H196" s="58"/>
      <c r="I196" s="58"/>
    </row>
    <row r="197" spans="1:9" ht="15">
      <c r="A197" s="63">
        <v>56</v>
      </c>
      <c r="B197" s="73" t="s">
        <v>337</v>
      </c>
      <c r="C197" s="58"/>
      <c r="D197" s="58"/>
      <c r="E197" s="58"/>
      <c r="F197" s="58"/>
      <c r="G197" s="58"/>
      <c r="H197" s="58"/>
      <c r="I197" s="58"/>
    </row>
    <row r="198" spans="1:9" ht="12.75">
      <c r="A198" s="51" t="s">
        <v>338</v>
      </c>
      <c r="B198" s="67" t="s">
        <v>339</v>
      </c>
      <c r="C198" s="154"/>
      <c r="D198" s="154"/>
      <c r="E198" s="154"/>
      <c r="F198" s="154"/>
      <c r="G198" s="154"/>
      <c r="H198" s="151"/>
      <c r="I198" s="151"/>
    </row>
    <row r="199" spans="1:9" ht="12.75">
      <c r="A199" s="51" t="s">
        <v>340</v>
      </c>
      <c r="B199" s="67" t="s">
        <v>341</v>
      </c>
      <c r="C199" s="154"/>
      <c r="D199" s="154"/>
      <c r="E199" s="154"/>
      <c r="F199" s="154"/>
      <c r="G199" s="154"/>
      <c r="H199" s="151"/>
      <c r="I199" s="151"/>
    </row>
    <row r="200" spans="1:9" ht="13.5" thickBot="1">
      <c r="A200" s="51"/>
      <c r="B200" s="79" t="s">
        <v>75</v>
      </c>
      <c r="C200" s="84">
        <f aca="true" t="shared" si="11" ref="C200:I200">SUM(C198:C199)</f>
        <v>0</v>
      </c>
      <c r="D200" s="84">
        <f t="shared" si="11"/>
        <v>0</v>
      </c>
      <c r="E200" s="84">
        <f t="shared" si="11"/>
        <v>0</v>
      </c>
      <c r="F200" s="84">
        <f t="shared" si="11"/>
        <v>0</v>
      </c>
      <c r="G200" s="84">
        <f t="shared" si="11"/>
        <v>0</v>
      </c>
      <c r="H200" s="84">
        <f t="shared" si="11"/>
        <v>0</v>
      </c>
      <c r="I200" s="84">
        <f t="shared" si="11"/>
        <v>0</v>
      </c>
    </row>
    <row r="201" spans="1:9" ht="13.5" thickTop="1">
      <c r="A201" s="51"/>
      <c r="B201" s="67"/>
      <c r="C201" s="58"/>
      <c r="D201" s="58"/>
      <c r="E201" s="58"/>
      <c r="F201" s="58"/>
      <c r="G201" s="58"/>
      <c r="H201" s="58"/>
      <c r="I201" s="58"/>
    </row>
    <row r="202" spans="1:9" ht="15">
      <c r="A202" s="63">
        <v>57</v>
      </c>
      <c r="B202" s="73" t="s">
        <v>342</v>
      </c>
      <c r="C202" s="58"/>
      <c r="D202" s="58"/>
      <c r="E202" s="58"/>
      <c r="F202" s="58"/>
      <c r="G202" s="58"/>
      <c r="H202" s="58"/>
      <c r="I202" s="58"/>
    </row>
    <row r="203" spans="1:9" ht="12.75">
      <c r="A203" s="51" t="s">
        <v>343</v>
      </c>
      <c r="B203" s="67" t="s">
        <v>344</v>
      </c>
      <c r="C203" s="154"/>
      <c r="D203" s="154"/>
      <c r="E203" s="154"/>
      <c r="F203" s="154"/>
      <c r="G203" s="154"/>
      <c r="H203" s="151"/>
      <c r="I203" s="151"/>
    </row>
    <row r="204" spans="1:9" ht="13.5" thickBot="1">
      <c r="A204" s="51"/>
      <c r="B204" s="79" t="s">
        <v>75</v>
      </c>
      <c r="C204" s="84">
        <f aca="true" t="shared" si="12" ref="C204:I204">C203</f>
        <v>0</v>
      </c>
      <c r="D204" s="84">
        <f t="shared" si="12"/>
        <v>0</v>
      </c>
      <c r="E204" s="84">
        <f t="shared" si="12"/>
        <v>0</v>
      </c>
      <c r="F204" s="84">
        <f t="shared" si="12"/>
        <v>0</v>
      </c>
      <c r="G204" s="84">
        <f t="shared" si="12"/>
        <v>0</v>
      </c>
      <c r="H204" s="84">
        <f t="shared" si="12"/>
        <v>0</v>
      </c>
      <c r="I204" s="84">
        <f t="shared" si="12"/>
        <v>0</v>
      </c>
    </row>
    <row r="205" spans="1:9" ht="13.5" thickTop="1">
      <c r="A205" s="51"/>
      <c r="B205" s="67"/>
      <c r="C205" s="58"/>
      <c r="D205" s="58"/>
      <c r="E205" s="58"/>
      <c r="F205" s="58"/>
      <c r="G205" s="58"/>
      <c r="H205" s="58"/>
      <c r="I205" s="58"/>
    </row>
    <row r="206" spans="1:9" ht="15">
      <c r="A206" s="63">
        <v>58</v>
      </c>
      <c r="B206" s="73" t="s">
        <v>345</v>
      </c>
      <c r="C206" s="58"/>
      <c r="D206" s="58"/>
      <c r="E206" s="58"/>
      <c r="F206" s="58"/>
      <c r="G206" s="58"/>
      <c r="H206" s="58"/>
      <c r="I206" s="58"/>
    </row>
    <row r="207" spans="1:9" ht="12.75">
      <c r="A207" s="51" t="s">
        <v>346</v>
      </c>
      <c r="B207" s="67" t="s">
        <v>347</v>
      </c>
      <c r="C207" s="166">
        <f>Pastoralia!C45</f>
        <v>0</v>
      </c>
      <c r="D207" s="166">
        <f>Pastoralia!D45</f>
        <v>0</v>
      </c>
      <c r="E207" s="166">
        <f>Pastoralia!E45</f>
        <v>0</v>
      </c>
      <c r="F207" s="166">
        <f>Pastoralia!F45</f>
        <v>0</v>
      </c>
      <c r="G207" s="166">
        <f>Pastoralia!G45</f>
        <v>0</v>
      </c>
      <c r="H207" s="166">
        <f>Pastoralia!H45</f>
        <v>0</v>
      </c>
      <c r="I207" s="166">
        <f>Pastoralia!I45</f>
        <v>0</v>
      </c>
    </row>
    <row r="208" spans="1:9" ht="12.75">
      <c r="A208" s="51" t="s">
        <v>348</v>
      </c>
      <c r="B208" s="52" t="s">
        <v>349</v>
      </c>
      <c r="C208" s="167">
        <f>Begraafpl!C24</f>
        <v>0</v>
      </c>
      <c r="D208" s="167">
        <f>Begraafpl!D24</f>
        <v>0</v>
      </c>
      <c r="E208" s="167">
        <f>Begraafpl!E24</f>
        <v>0</v>
      </c>
      <c r="F208" s="167">
        <f>Begraafpl!F24</f>
        <v>0</v>
      </c>
      <c r="G208" s="167">
        <f>Begraafpl!G24</f>
        <v>0</v>
      </c>
      <c r="H208" s="167">
        <f>Begraafpl!H24</f>
        <v>0</v>
      </c>
      <c r="I208" s="167">
        <f>Begraafpl!I24</f>
        <v>0</v>
      </c>
    </row>
    <row r="209" spans="1:9" ht="12.75">
      <c r="A209" s="51" t="s">
        <v>350</v>
      </c>
      <c r="B209" s="67" t="s">
        <v>351</v>
      </c>
      <c r="C209" s="166">
        <f>'Toel.Overige'!C29</f>
        <v>0</v>
      </c>
      <c r="D209" s="166">
        <f>'Toel.Overige'!D29</f>
        <v>0</v>
      </c>
      <c r="E209" s="166">
        <f>'Toel.Overige'!E29</f>
        <v>0</v>
      </c>
      <c r="F209" s="166">
        <f>'Toel.Overige'!F29</f>
        <v>0</v>
      </c>
      <c r="G209" s="166">
        <f>'Toel.Overige'!G29</f>
        <v>0</v>
      </c>
      <c r="H209" s="166">
        <f>'Toel.Overige'!H29</f>
        <v>0</v>
      </c>
      <c r="I209" s="166">
        <f>'Toel.Overige'!I29</f>
        <v>0</v>
      </c>
    </row>
    <row r="210" spans="1:9" ht="12.75">
      <c r="A210" s="51" t="s">
        <v>352</v>
      </c>
      <c r="B210" s="67" t="s">
        <v>353</v>
      </c>
      <c r="C210" s="166">
        <f>'Toel.Overige'!C53</f>
        <v>0</v>
      </c>
      <c r="D210" s="166">
        <f>'Toel.Overige'!D53</f>
        <v>0</v>
      </c>
      <c r="E210" s="166">
        <f>'Toel.Overige'!E53</f>
        <v>0</v>
      </c>
      <c r="F210" s="166">
        <f>'Toel.Overige'!F53</f>
        <v>0</v>
      </c>
      <c r="G210" s="166">
        <f>'Toel.Overige'!G53</f>
        <v>0</v>
      </c>
      <c r="H210" s="166">
        <f>'Toel.Overige'!H53</f>
        <v>0</v>
      </c>
      <c r="I210" s="166">
        <f>'Toel.Overige'!I53</f>
        <v>0</v>
      </c>
    </row>
    <row r="211" spans="1:9" ht="12.75">
      <c r="A211" s="51" t="s">
        <v>354</v>
      </c>
      <c r="B211" s="67" t="s">
        <v>355</v>
      </c>
      <c r="C211" s="166">
        <f>'Toel.Overige'!C77</f>
        <v>0</v>
      </c>
      <c r="D211" s="166">
        <f>'Toel.Overige'!D77</f>
        <v>0</v>
      </c>
      <c r="E211" s="166">
        <f>'Toel.Overige'!E77</f>
        <v>0</v>
      </c>
      <c r="F211" s="166">
        <f>'Toel.Overige'!F77</f>
        <v>0</v>
      </c>
      <c r="G211" s="166">
        <f>'Toel.Overige'!G77</f>
        <v>0</v>
      </c>
      <c r="H211" s="166">
        <f>'Toel.Overige'!H77</f>
        <v>0</v>
      </c>
      <c r="I211" s="166">
        <f>'Toel.Overige'!I77</f>
        <v>0</v>
      </c>
    </row>
    <row r="212" spans="1:9" ht="12.75">
      <c r="A212" s="51" t="s">
        <v>356</v>
      </c>
      <c r="B212" s="67" t="s">
        <v>357</v>
      </c>
      <c r="C212" s="154"/>
      <c r="D212" s="154"/>
      <c r="E212" s="154"/>
      <c r="F212" s="154"/>
      <c r="G212" s="154"/>
      <c r="H212" s="151"/>
      <c r="I212" s="151"/>
    </row>
    <row r="213" spans="1:9" ht="12.75">
      <c r="A213" s="51" t="s">
        <v>358</v>
      </c>
      <c r="B213" s="67" t="s">
        <v>359</v>
      </c>
      <c r="C213" s="86"/>
      <c r="D213" s="86"/>
      <c r="E213" s="86"/>
      <c r="F213" s="86"/>
      <c r="G213" s="86"/>
      <c r="H213" s="87"/>
      <c r="I213" s="87"/>
    </row>
    <row r="214" spans="1:9" ht="12.75">
      <c r="A214" s="51"/>
      <c r="B214" s="67" t="s">
        <v>360</v>
      </c>
      <c r="C214" s="154"/>
      <c r="D214" s="154"/>
      <c r="E214" s="154"/>
      <c r="F214" s="154"/>
      <c r="G214" s="154"/>
      <c r="H214" s="151"/>
      <c r="I214" s="151"/>
    </row>
    <row r="215" spans="1:9" ht="12.75">
      <c r="A215" s="51" t="s">
        <v>361</v>
      </c>
      <c r="B215" s="67" t="s">
        <v>362</v>
      </c>
      <c r="C215" s="154"/>
      <c r="D215" s="154"/>
      <c r="E215" s="154"/>
      <c r="F215" s="154"/>
      <c r="G215" s="154"/>
      <c r="H215" s="151"/>
      <c r="I215" s="151"/>
    </row>
    <row r="216" spans="1:9" ht="12.75">
      <c r="A216" s="51" t="s">
        <v>363</v>
      </c>
      <c r="B216" s="67" t="s">
        <v>364</v>
      </c>
      <c r="C216" s="154"/>
      <c r="D216" s="154"/>
      <c r="E216" s="154"/>
      <c r="F216" s="154"/>
      <c r="G216" s="154"/>
      <c r="H216" s="151"/>
      <c r="I216" s="151"/>
    </row>
    <row r="217" spans="1:9" ht="12.75">
      <c r="A217" s="51" t="s">
        <v>365</v>
      </c>
      <c r="B217" s="67" t="s">
        <v>366</v>
      </c>
      <c r="C217" s="154"/>
      <c r="D217" s="154"/>
      <c r="E217" s="154"/>
      <c r="F217" s="154"/>
      <c r="G217" s="154"/>
      <c r="H217" s="151"/>
      <c r="I217" s="151"/>
    </row>
    <row r="218" spans="1:9" ht="12.75">
      <c r="A218" s="51" t="s">
        <v>367</v>
      </c>
      <c r="B218" s="67" t="s">
        <v>368</v>
      </c>
      <c r="C218" s="154"/>
      <c r="D218" s="154"/>
      <c r="E218" s="154"/>
      <c r="F218" s="154"/>
      <c r="G218" s="154"/>
      <c r="H218" s="151"/>
      <c r="I218" s="151"/>
    </row>
    <row r="219" spans="1:9" ht="12.75">
      <c r="A219" s="51" t="s">
        <v>369</v>
      </c>
      <c r="B219" s="67" t="s">
        <v>370</v>
      </c>
      <c r="C219" s="154"/>
      <c r="D219" s="154"/>
      <c r="E219" s="154"/>
      <c r="F219" s="154"/>
      <c r="G219" s="154"/>
      <c r="H219" s="151"/>
      <c r="I219" s="151"/>
    </row>
    <row r="220" spans="1:9" ht="12.75">
      <c r="A220" s="51" t="s">
        <v>371</v>
      </c>
      <c r="B220" s="67" t="s">
        <v>372</v>
      </c>
      <c r="C220" s="154"/>
      <c r="D220" s="154"/>
      <c r="E220" s="154"/>
      <c r="F220" s="154"/>
      <c r="G220" s="154"/>
      <c r="H220" s="151"/>
      <c r="I220" s="151"/>
    </row>
    <row r="221" spans="1:9" ht="12.75">
      <c r="A221" s="51" t="s">
        <v>373</v>
      </c>
      <c r="B221" s="67" t="s">
        <v>374</v>
      </c>
      <c r="C221" s="154"/>
      <c r="D221" s="154"/>
      <c r="E221" s="154"/>
      <c r="F221" s="154"/>
      <c r="G221" s="154"/>
      <c r="H221" s="151"/>
      <c r="I221" s="151"/>
    </row>
    <row r="222" spans="1:9" ht="12.75">
      <c r="A222" s="51" t="s">
        <v>375</v>
      </c>
      <c r="B222" s="67" t="s">
        <v>376</v>
      </c>
      <c r="C222" s="154"/>
      <c r="D222" s="154"/>
      <c r="E222" s="154"/>
      <c r="F222" s="154"/>
      <c r="G222" s="154"/>
      <c r="H222" s="151"/>
      <c r="I222" s="151"/>
    </row>
    <row r="223" spans="1:9" ht="12.75">
      <c r="A223" s="51" t="s">
        <v>377</v>
      </c>
      <c r="B223" s="67" t="s">
        <v>378</v>
      </c>
      <c r="C223" s="154"/>
      <c r="D223" s="154"/>
      <c r="E223" s="154"/>
      <c r="F223" s="154"/>
      <c r="G223" s="154"/>
      <c r="H223" s="151"/>
      <c r="I223" s="151"/>
    </row>
    <row r="224" spans="1:9" ht="13.5" thickBot="1">
      <c r="A224" s="3"/>
      <c r="B224" s="88" t="s">
        <v>75</v>
      </c>
      <c r="C224" s="84">
        <f aca="true" t="shared" si="13" ref="C224:I224">SUM(C207:C223)</f>
        <v>0</v>
      </c>
      <c r="D224" s="84">
        <f t="shared" si="13"/>
        <v>0</v>
      </c>
      <c r="E224" s="84">
        <f t="shared" si="13"/>
        <v>0</v>
      </c>
      <c r="F224" s="84">
        <f t="shared" si="13"/>
        <v>0</v>
      </c>
      <c r="G224" s="84">
        <f t="shared" si="13"/>
        <v>0</v>
      </c>
      <c r="H224" s="84">
        <f t="shared" si="13"/>
        <v>0</v>
      </c>
      <c r="I224" s="84">
        <f t="shared" si="13"/>
        <v>0</v>
      </c>
    </row>
    <row r="225" spans="1:9" ht="13.5" thickTop="1">
      <c r="A225" s="3"/>
      <c r="B225" s="15"/>
      <c r="C225" s="12"/>
      <c r="D225" s="12"/>
      <c r="E225" s="12"/>
      <c r="F225" s="89"/>
      <c r="G225" s="89"/>
      <c r="H225" s="89"/>
      <c r="I225" s="89"/>
    </row>
  </sheetData>
  <sheetProtection/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scale="90" r:id="rId1"/>
  <rowBreaks count="4" manualBreakCount="4">
    <brk id="55" max="255" man="1"/>
    <brk id="120" max="255" man="1"/>
    <brk id="162" max="255" man="1"/>
    <brk id="2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7" sqref="G7"/>
    </sheetView>
  </sheetViews>
  <sheetFormatPr defaultColWidth="9.140625" defaultRowHeight="12.75"/>
  <cols>
    <col min="1" max="1" width="7.7109375" style="0" customWidth="1"/>
    <col min="2" max="2" width="46.00390625" style="0" customWidth="1"/>
    <col min="3" max="9" width="12.7109375" style="0" customWidth="1"/>
  </cols>
  <sheetData>
    <row r="1" spans="1:9" ht="12.75">
      <c r="A1" s="44"/>
      <c r="B1" s="45" t="str">
        <f>AlgInfo!$C$9</f>
        <v>kerkvoogdij</v>
      </c>
      <c r="C1" s="149"/>
      <c r="D1" s="149"/>
      <c r="E1" s="149"/>
      <c r="F1" s="149"/>
      <c r="G1" s="149"/>
      <c r="H1" s="149"/>
      <c r="I1" s="150" t="str">
        <f>AlgInfo!B1</f>
        <v>versie 1.01.5 (22-10-2008)</v>
      </c>
    </row>
    <row r="2" spans="1:9" ht="12.75">
      <c r="A2" s="3"/>
      <c r="B2" s="45" t="str">
        <f>AlgInfo!$C$17</f>
        <v>Plaatsnaam</v>
      </c>
      <c r="C2" s="45"/>
      <c r="D2" s="45"/>
      <c r="E2" s="45"/>
      <c r="F2" s="46"/>
      <c r="G2" s="46"/>
      <c r="H2" s="51"/>
      <c r="I2" s="51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3"/>
      <c r="B4" s="47" t="s">
        <v>471</v>
      </c>
      <c r="C4" s="47"/>
      <c r="D4" s="47"/>
      <c r="E4" s="47"/>
      <c r="F4" s="280" t="s">
        <v>472</v>
      </c>
      <c r="G4" s="280"/>
      <c r="H4" s="281"/>
      <c r="I4" s="281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13"/>
      <c r="C7" s="186" t="s">
        <v>58</v>
      </c>
      <c r="D7" s="186" t="s">
        <v>58</v>
      </c>
      <c r="E7" s="186" t="s">
        <v>58</v>
      </c>
      <c r="F7" s="186" t="s">
        <v>58</v>
      </c>
      <c r="G7" s="186" t="s">
        <v>490</v>
      </c>
      <c r="H7" s="187" t="s">
        <v>58</v>
      </c>
      <c r="I7" s="187" t="s">
        <v>59</v>
      </c>
    </row>
    <row r="8" spans="1:9" ht="12.75">
      <c r="A8" s="3"/>
      <c r="B8" s="14"/>
      <c r="C8" s="188">
        <f>AlgInfo!$F$6</f>
        <v>2016</v>
      </c>
      <c r="D8" s="188">
        <f>AlgInfo!$F$5</f>
        <v>2015</v>
      </c>
      <c r="E8" s="188">
        <f>AlgInfo!$F$4</f>
        <v>2014</v>
      </c>
      <c r="F8" s="188">
        <f>AlgInfo!$F$3</f>
        <v>2013</v>
      </c>
      <c r="G8" s="188" t="str">
        <f>"t/m "&amp;AlgInfo!$G$21&amp;" "&amp;AlgInfo!$D$20</f>
        <v>t/m sep 2012</v>
      </c>
      <c r="H8" s="188">
        <f>AlgInfo!$D$20</f>
        <v>2012</v>
      </c>
      <c r="I8" s="188">
        <f>AlgInfo!$D$20-1</f>
        <v>2011</v>
      </c>
    </row>
    <row r="9" spans="1:9" ht="15">
      <c r="A9" s="3"/>
      <c r="B9" s="90" t="s">
        <v>379</v>
      </c>
      <c r="C9" s="90"/>
      <c r="D9" s="90"/>
      <c r="E9" s="90"/>
      <c r="F9" s="50"/>
      <c r="G9" s="50"/>
      <c r="H9" s="50"/>
      <c r="I9" s="50"/>
    </row>
    <row r="10" spans="1:9" ht="15">
      <c r="A10" s="3"/>
      <c r="B10" s="91"/>
      <c r="C10" s="91"/>
      <c r="D10" s="91"/>
      <c r="E10" s="91"/>
      <c r="F10" s="58"/>
      <c r="G10" s="58"/>
      <c r="H10" s="58"/>
      <c r="I10" s="58"/>
    </row>
    <row r="11" spans="1:9" ht="12.75">
      <c r="A11" s="92">
        <v>80</v>
      </c>
      <c r="B11" s="93" t="s">
        <v>60</v>
      </c>
      <c r="C11" s="94">
        <f>Baten!C17</f>
        <v>0</v>
      </c>
      <c r="D11" s="94">
        <f>Baten!D17</f>
        <v>0</v>
      </c>
      <c r="E11" s="94">
        <f>Baten!E17</f>
        <v>0</v>
      </c>
      <c r="F11" s="94">
        <f>Baten!F17</f>
        <v>0</v>
      </c>
      <c r="G11" s="94">
        <f>Baten!G17</f>
        <v>0</v>
      </c>
      <c r="H11" s="94">
        <f>Baten!H17</f>
        <v>0</v>
      </c>
      <c r="I11" s="94">
        <f>Baten!I17</f>
        <v>0</v>
      </c>
    </row>
    <row r="12" spans="1:9" ht="12.75">
      <c r="A12" s="95">
        <v>81</v>
      </c>
      <c r="B12" s="58" t="s">
        <v>76</v>
      </c>
      <c r="C12" s="94">
        <f>Baten!C26</f>
        <v>0</v>
      </c>
      <c r="D12" s="94">
        <f>Baten!D26</f>
        <v>0</v>
      </c>
      <c r="E12" s="94">
        <f>Baten!E26</f>
        <v>0</v>
      </c>
      <c r="F12" s="94">
        <f>Baten!F26</f>
        <v>0</v>
      </c>
      <c r="G12" s="94">
        <f>Baten!G26</f>
        <v>0</v>
      </c>
      <c r="H12" s="94">
        <f>Baten!H26</f>
        <v>0</v>
      </c>
      <c r="I12" s="94">
        <f>Baten!I26</f>
        <v>0</v>
      </c>
    </row>
    <row r="13" spans="1:9" ht="12.75">
      <c r="A13" s="95">
        <v>82</v>
      </c>
      <c r="B13" s="58" t="s">
        <v>463</v>
      </c>
      <c r="C13" s="94">
        <f>Baten!C32</f>
        <v>0</v>
      </c>
      <c r="D13" s="94">
        <f>Baten!D32</f>
        <v>0</v>
      </c>
      <c r="E13" s="94">
        <f>Baten!E32</f>
        <v>0</v>
      </c>
      <c r="F13" s="94">
        <f>Baten!F32</f>
        <v>0</v>
      </c>
      <c r="G13" s="94">
        <f>Baten!G32</f>
        <v>0</v>
      </c>
      <c r="H13" s="94">
        <f>Baten!H32</f>
        <v>0</v>
      </c>
      <c r="I13" s="94">
        <f>Baten!I32</f>
        <v>0</v>
      </c>
    </row>
    <row r="14" spans="1:9" ht="12.75">
      <c r="A14" s="95">
        <v>83</v>
      </c>
      <c r="B14" s="58" t="s">
        <v>95</v>
      </c>
      <c r="C14" s="94">
        <f>Baten!C43</f>
        <v>0</v>
      </c>
      <c r="D14" s="94">
        <f>Baten!D43</f>
        <v>0</v>
      </c>
      <c r="E14" s="94">
        <f>Baten!E43</f>
        <v>0</v>
      </c>
      <c r="F14" s="94">
        <f>Baten!F43</f>
        <v>0</v>
      </c>
      <c r="G14" s="94">
        <f>Baten!G43</f>
        <v>0</v>
      </c>
      <c r="H14" s="94">
        <f>Baten!H43</f>
        <v>0</v>
      </c>
      <c r="I14" s="94">
        <f>Baten!I43</f>
        <v>0</v>
      </c>
    </row>
    <row r="15" spans="1:9" ht="12.75">
      <c r="A15" s="95">
        <v>84</v>
      </c>
      <c r="B15" s="58" t="s">
        <v>109</v>
      </c>
      <c r="C15" s="94">
        <f>Baten!C48</f>
        <v>0</v>
      </c>
      <c r="D15" s="94">
        <f>Baten!D48</f>
        <v>0</v>
      </c>
      <c r="E15" s="94">
        <f>Baten!E48</f>
        <v>0</v>
      </c>
      <c r="F15" s="94">
        <f>Baten!F48</f>
        <v>0</v>
      </c>
      <c r="G15" s="94">
        <f>Baten!G48</f>
        <v>0</v>
      </c>
      <c r="H15" s="94">
        <f>Baten!H48</f>
        <v>0</v>
      </c>
      <c r="I15" s="94">
        <f>Baten!I48</f>
        <v>0</v>
      </c>
    </row>
    <row r="16" spans="1:9" ht="13.5" thickBot="1">
      <c r="A16" s="95">
        <v>85</v>
      </c>
      <c r="B16" s="58" t="s">
        <v>114</v>
      </c>
      <c r="C16" s="100">
        <f>Baten!C53</f>
        <v>0</v>
      </c>
      <c r="D16" s="100">
        <f>Baten!D53</f>
        <v>0</v>
      </c>
      <c r="E16" s="100">
        <f>Baten!E53</f>
        <v>0</v>
      </c>
      <c r="F16" s="100">
        <f>Baten!F53</f>
        <v>0</v>
      </c>
      <c r="G16" s="100">
        <f>Baten!G53</f>
        <v>0</v>
      </c>
      <c r="H16" s="100">
        <f>Baten!H53</f>
        <v>0</v>
      </c>
      <c r="I16" s="100">
        <f>Baten!I53</f>
        <v>0</v>
      </c>
    </row>
    <row r="17" spans="1:9" ht="13.5" thickBot="1">
      <c r="A17" s="96"/>
      <c r="B17" s="97" t="s">
        <v>380</v>
      </c>
      <c r="C17" s="56">
        <f aca="true" t="shared" si="0" ref="C17:I17">SUM(C11:C16)</f>
        <v>0</v>
      </c>
      <c r="D17" s="56">
        <f t="shared" si="0"/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</row>
    <row r="18" spans="1:9" ht="13.5" thickTop="1">
      <c r="A18" s="98"/>
      <c r="B18" s="16"/>
      <c r="C18" s="58"/>
      <c r="D18" s="58"/>
      <c r="E18" s="58"/>
      <c r="F18" s="58"/>
      <c r="G18" s="58"/>
      <c r="H18" s="58"/>
      <c r="I18" s="58"/>
    </row>
    <row r="19" spans="1:9" ht="15">
      <c r="A19" s="98"/>
      <c r="B19" s="91" t="s">
        <v>381</v>
      </c>
      <c r="C19" s="58"/>
      <c r="D19" s="58"/>
      <c r="E19" s="58"/>
      <c r="F19" s="58"/>
      <c r="G19" s="58"/>
      <c r="H19" s="58"/>
      <c r="I19" s="58"/>
    </row>
    <row r="20" spans="1:9" ht="12.75">
      <c r="A20" s="95">
        <v>40</v>
      </c>
      <c r="B20" s="58" t="s">
        <v>120</v>
      </c>
      <c r="C20" s="94">
        <f>Lasten!C54</f>
        <v>0</v>
      </c>
      <c r="D20" s="94">
        <f>Lasten!D54</f>
        <v>0</v>
      </c>
      <c r="E20" s="94">
        <f>Lasten!E54</f>
        <v>0</v>
      </c>
      <c r="F20" s="94">
        <f>Lasten!F54</f>
        <v>0</v>
      </c>
      <c r="G20" s="94">
        <f>Lasten!G54</f>
        <v>0</v>
      </c>
      <c r="H20" s="94">
        <f>Lasten!H54</f>
        <v>0</v>
      </c>
      <c r="I20" s="94">
        <f>Lasten!I54</f>
        <v>0</v>
      </c>
    </row>
    <row r="21" spans="1:9" ht="12.75">
      <c r="A21" s="95">
        <v>41</v>
      </c>
      <c r="B21" s="58" t="s">
        <v>171</v>
      </c>
      <c r="C21" s="94">
        <f>Lasten!C84</f>
        <v>0</v>
      </c>
      <c r="D21" s="94">
        <f>Lasten!D84</f>
        <v>0</v>
      </c>
      <c r="E21" s="94">
        <f>Lasten!E84</f>
        <v>0</v>
      </c>
      <c r="F21" s="94">
        <f>Lasten!F84</f>
        <v>0</v>
      </c>
      <c r="G21" s="94">
        <f>Lasten!G84</f>
        <v>0</v>
      </c>
      <c r="H21" s="94">
        <f>Lasten!H84</f>
        <v>0</v>
      </c>
      <c r="I21" s="94">
        <f>Lasten!I84</f>
        <v>0</v>
      </c>
    </row>
    <row r="22" spans="1:9" ht="12.75">
      <c r="A22" s="95">
        <v>42</v>
      </c>
      <c r="B22" s="58" t="s">
        <v>382</v>
      </c>
      <c r="C22" s="99">
        <f>Lasten!C96</f>
        <v>0</v>
      </c>
      <c r="D22" s="99">
        <f>Lasten!D96</f>
        <v>0</v>
      </c>
      <c r="E22" s="99">
        <f>Lasten!E96</f>
        <v>0</v>
      </c>
      <c r="F22" s="99">
        <f>Lasten!F96</f>
        <v>0</v>
      </c>
      <c r="G22" s="99">
        <f>Lasten!G96</f>
        <v>0</v>
      </c>
      <c r="H22" s="99">
        <f>Lasten!H96</f>
        <v>0</v>
      </c>
      <c r="I22" s="99">
        <f>Lasten!I96</f>
        <v>0</v>
      </c>
    </row>
    <row r="23" spans="1:9" ht="12.75">
      <c r="A23" s="95">
        <v>43</v>
      </c>
      <c r="B23" s="58" t="s">
        <v>211</v>
      </c>
      <c r="C23" s="94">
        <f>Lasten!C120</f>
        <v>0</v>
      </c>
      <c r="D23" s="94">
        <f>Lasten!D120</f>
        <v>0</v>
      </c>
      <c r="E23" s="94">
        <f>Lasten!E120</f>
        <v>0</v>
      </c>
      <c r="F23" s="94">
        <f>Lasten!F120</f>
        <v>0</v>
      </c>
      <c r="G23" s="94">
        <f>Lasten!G120</f>
        <v>0</v>
      </c>
      <c r="H23" s="94">
        <f>Lasten!H120</f>
        <v>0</v>
      </c>
      <c r="I23" s="94">
        <f>Lasten!I120</f>
        <v>0</v>
      </c>
    </row>
    <row r="24" spans="1:9" ht="12.75">
      <c r="A24" s="95">
        <v>44</v>
      </c>
      <c r="B24" s="58" t="s">
        <v>242</v>
      </c>
      <c r="C24" s="94">
        <f>Lasten!C128</f>
        <v>0</v>
      </c>
      <c r="D24" s="94">
        <f>Lasten!D128</f>
        <v>0</v>
      </c>
      <c r="E24" s="94">
        <f>Lasten!E128</f>
        <v>0</v>
      </c>
      <c r="F24" s="94">
        <f>Lasten!F128</f>
        <v>0</v>
      </c>
      <c r="G24" s="94">
        <f>Lasten!G128</f>
        <v>0</v>
      </c>
      <c r="H24" s="94">
        <f>Lasten!H128</f>
        <v>0</v>
      </c>
      <c r="I24" s="94">
        <f>Lasten!I128</f>
        <v>0</v>
      </c>
    </row>
    <row r="25" spans="1:9" ht="12.75">
      <c r="A25" s="95">
        <v>45</v>
      </c>
      <c r="B25" s="58" t="s">
        <v>467</v>
      </c>
      <c r="C25" s="94">
        <f>Lasten!C135</f>
        <v>0</v>
      </c>
      <c r="D25" s="94">
        <f>Lasten!D135</f>
        <v>0</v>
      </c>
      <c r="E25" s="94">
        <f>Lasten!E135</f>
        <v>0</v>
      </c>
      <c r="F25" s="94">
        <f>Lasten!F135</f>
        <v>0</v>
      </c>
      <c r="G25" s="94">
        <f>Lasten!G135</f>
        <v>0</v>
      </c>
      <c r="H25" s="94">
        <f>Lasten!H135</f>
        <v>0</v>
      </c>
      <c r="I25" s="94">
        <f>Lasten!I135</f>
        <v>0</v>
      </c>
    </row>
    <row r="26" spans="1:9" ht="12.75">
      <c r="A26" s="95">
        <v>46</v>
      </c>
      <c r="B26" s="58" t="s">
        <v>383</v>
      </c>
      <c r="C26" s="94">
        <f>Lasten!C161</f>
        <v>0</v>
      </c>
      <c r="D26" s="94">
        <f>Lasten!D161</f>
        <v>0</v>
      </c>
      <c r="E26" s="94">
        <f>Lasten!E161</f>
        <v>0</v>
      </c>
      <c r="F26" s="94">
        <f>Lasten!F161</f>
        <v>0</v>
      </c>
      <c r="G26" s="94">
        <f>Lasten!G161</f>
        <v>0</v>
      </c>
      <c r="H26" s="94">
        <f>Lasten!H161</f>
        <v>0</v>
      </c>
      <c r="I26" s="94">
        <f>Lasten!I161</f>
        <v>0</v>
      </c>
    </row>
    <row r="27" spans="1:9" ht="12.75">
      <c r="A27" s="95">
        <v>47</v>
      </c>
      <c r="B27" s="58" t="s">
        <v>291</v>
      </c>
      <c r="C27" s="94">
        <f>Lasten!C175</f>
        <v>0</v>
      </c>
      <c r="D27" s="94">
        <f>Lasten!D175</f>
        <v>0</v>
      </c>
      <c r="E27" s="94">
        <f>Lasten!E175</f>
        <v>0</v>
      </c>
      <c r="F27" s="94">
        <f>Lasten!F175</f>
        <v>0</v>
      </c>
      <c r="G27" s="94">
        <f>Lasten!G175</f>
        <v>0</v>
      </c>
      <c r="H27" s="94">
        <f>Lasten!H175</f>
        <v>0</v>
      </c>
      <c r="I27" s="94">
        <f>Lasten!I175</f>
        <v>0</v>
      </c>
    </row>
    <row r="28" spans="1:9" ht="13.5" thickBot="1">
      <c r="A28" s="95">
        <v>48</v>
      </c>
      <c r="B28" s="58" t="s">
        <v>313</v>
      </c>
      <c r="C28" s="100">
        <f>Lasten!C184</f>
        <v>0</v>
      </c>
      <c r="D28" s="100">
        <f>Lasten!D184</f>
        <v>0</v>
      </c>
      <c r="E28" s="100">
        <f>Lasten!E184</f>
        <v>0</v>
      </c>
      <c r="F28" s="100">
        <f>Lasten!F184</f>
        <v>0</v>
      </c>
      <c r="G28" s="100">
        <f>Lasten!G184</f>
        <v>0</v>
      </c>
      <c r="H28" s="100">
        <f>Lasten!H184</f>
        <v>0</v>
      </c>
      <c r="I28" s="100">
        <f>Lasten!I184</f>
        <v>0</v>
      </c>
    </row>
    <row r="29" spans="1:9" ht="13.5" thickBot="1">
      <c r="A29" s="95"/>
      <c r="B29" s="97" t="s">
        <v>384</v>
      </c>
      <c r="C29" s="56">
        <f aca="true" t="shared" si="1" ref="C29:I29">SUM(C20:C28)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</row>
    <row r="30" spans="1:9" ht="13.5" thickTop="1">
      <c r="A30" s="95"/>
      <c r="B30" s="58"/>
      <c r="C30" s="101"/>
      <c r="D30" s="101"/>
      <c r="E30" s="101"/>
      <c r="F30" s="101"/>
      <c r="G30" s="101"/>
      <c r="H30" s="101"/>
      <c r="I30" s="101"/>
    </row>
    <row r="31" spans="1:9" ht="13.5" thickBot="1">
      <c r="A31" s="95"/>
      <c r="B31" s="97" t="s">
        <v>385</v>
      </c>
      <c r="C31" s="56">
        <f aca="true" t="shared" si="2" ref="C31:I31">C17-C29</f>
        <v>0</v>
      </c>
      <c r="D31" s="56">
        <f t="shared" si="2"/>
        <v>0</v>
      </c>
      <c r="E31" s="56">
        <f t="shared" si="2"/>
        <v>0</v>
      </c>
      <c r="F31" s="56">
        <f t="shared" si="2"/>
        <v>0</v>
      </c>
      <c r="G31" s="56">
        <f t="shared" si="2"/>
        <v>0</v>
      </c>
      <c r="H31" s="56">
        <f t="shared" si="2"/>
        <v>0</v>
      </c>
      <c r="I31" s="56">
        <f t="shared" si="2"/>
        <v>0</v>
      </c>
    </row>
    <row r="32" spans="1:9" ht="13.5" thickTop="1">
      <c r="A32" s="95"/>
      <c r="B32" s="58"/>
      <c r="C32" s="101"/>
      <c r="D32" s="101"/>
      <c r="E32" s="101"/>
      <c r="F32" s="101"/>
      <c r="G32" s="101"/>
      <c r="H32" s="101"/>
      <c r="I32" s="101"/>
    </row>
    <row r="33" spans="1:9" ht="12.75">
      <c r="A33" s="95">
        <v>53</v>
      </c>
      <c r="B33" s="58" t="s">
        <v>386</v>
      </c>
      <c r="C33" s="99">
        <f>-Lasten!C190</f>
        <v>0</v>
      </c>
      <c r="D33" s="99">
        <f>-Lasten!D190</f>
        <v>0</v>
      </c>
      <c r="E33" s="99">
        <f>-Lasten!E190</f>
        <v>0</v>
      </c>
      <c r="F33" s="99">
        <f>-Lasten!F190</f>
        <v>0</v>
      </c>
      <c r="G33" s="99">
        <f>-Lasten!G190</f>
        <v>0</v>
      </c>
      <c r="H33" s="99">
        <f>-Lasten!H190</f>
        <v>0</v>
      </c>
      <c r="I33" s="99">
        <f>-Lasten!I190</f>
        <v>0</v>
      </c>
    </row>
    <row r="34" spans="1:9" ht="12.75">
      <c r="A34" s="95">
        <v>54</v>
      </c>
      <c r="B34" s="58" t="s">
        <v>387</v>
      </c>
      <c r="C34" s="94">
        <f>-Lasten!C195</f>
        <v>0</v>
      </c>
      <c r="D34" s="94">
        <f>-Lasten!D195</f>
        <v>0</v>
      </c>
      <c r="E34" s="94">
        <f>-Lasten!E195</f>
        <v>0</v>
      </c>
      <c r="F34" s="94">
        <f>-Lasten!F195</f>
        <v>0</v>
      </c>
      <c r="G34" s="94">
        <f>-Lasten!G195</f>
        <v>0</v>
      </c>
      <c r="H34" s="94">
        <f>-Lasten!H195</f>
        <v>0</v>
      </c>
      <c r="I34" s="94">
        <f>-Lasten!I195</f>
        <v>0</v>
      </c>
    </row>
    <row r="35" spans="1:9" ht="12.75">
      <c r="A35" s="95">
        <v>56</v>
      </c>
      <c r="B35" s="58" t="s">
        <v>337</v>
      </c>
      <c r="C35" s="94">
        <f>Lasten!C200</f>
        <v>0</v>
      </c>
      <c r="D35" s="94">
        <f>Lasten!D200</f>
        <v>0</v>
      </c>
      <c r="E35" s="94">
        <f>Lasten!E200</f>
        <v>0</v>
      </c>
      <c r="F35" s="94">
        <f>Lasten!F200</f>
        <v>0</v>
      </c>
      <c r="G35" s="94">
        <f>Lasten!G200</f>
        <v>0</v>
      </c>
      <c r="H35" s="94">
        <f>Lasten!H200</f>
        <v>0</v>
      </c>
      <c r="I35" s="94">
        <f>Lasten!I200</f>
        <v>0</v>
      </c>
    </row>
    <row r="36" spans="1:9" ht="12.75">
      <c r="A36" s="95">
        <v>57</v>
      </c>
      <c r="B36" s="58" t="s">
        <v>344</v>
      </c>
      <c r="C36" s="94">
        <f>Lasten!C204</f>
        <v>0</v>
      </c>
      <c r="D36" s="94">
        <f>Lasten!D204</f>
        <v>0</v>
      </c>
      <c r="E36" s="94">
        <f>Lasten!E204</f>
        <v>0</v>
      </c>
      <c r="F36" s="94">
        <f>Lasten!F204</f>
        <v>0</v>
      </c>
      <c r="G36" s="94">
        <f>Lasten!G204</f>
        <v>0</v>
      </c>
      <c r="H36" s="94">
        <f>Lasten!H204</f>
        <v>0</v>
      </c>
      <c r="I36" s="94">
        <f>Lasten!I204</f>
        <v>0</v>
      </c>
    </row>
    <row r="37" spans="1:9" ht="13.5" thickBot="1">
      <c r="A37" s="95">
        <v>58</v>
      </c>
      <c r="B37" s="58" t="s">
        <v>345</v>
      </c>
      <c r="C37" s="100">
        <f>Lasten!C224</f>
        <v>0</v>
      </c>
      <c r="D37" s="100">
        <f>Lasten!D224</f>
        <v>0</v>
      </c>
      <c r="E37" s="100">
        <f>Lasten!E224</f>
        <v>0</v>
      </c>
      <c r="F37" s="100">
        <f>Lasten!F224</f>
        <v>0</v>
      </c>
      <c r="G37" s="100">
        <f>Lasten!G224</f>
        <v>0</v>
      </c>
      <c r="H37" s="100">
        <f>Lasten!H224</f>
        <v>0</v>
      </c>
      <c r="I37" s="100">
        <f>Lasten!I224</f>
        <v>0</v>
      </c>
    </row>
    <row r="38" spans="1:9" ht="13.5" thickBot="1">
      <c r="A38" s="46"/>
      <c r="B38" s="97" t="s">
        <v>75</v>
      </c>
      <c r="C38" s="102">
        <f aca="true" t="shared" si="3" ref="C38:I38">SUM(C33:C37)</f>
        <v>0</v>
      </c>
      <c r="D38" s="102">
        <f t="shared" si="3"/>
        <v>0</v>
      </c>
      <c r="E38" s="102">
        <f t="shared" si="3"/>
        <v>0</v>
      </c>
      <c r="F38" s="102">
        <f t="shared" si="3"/>
        <v>0</v>
      </c>
      <c r="G38" s="102">
        <f t="shared" si="3"/>
        <v>0</v>
      </c>
      <c r="H38" s="102">
        <f t="shared" si="3"/>
        <v>0</v>
      </c>
      <c r="I38" s="102">
        <f t="shared" si="3"/>
        <v>0</v>
      </c>
    </row>
    <row r="39" spans="1:9" ht="13.5" thickTop="1">
      <c r="A39" s="3"/>
      <c r="B39" s="103"/>
      <c r="C39" s="104"/>
      <c r="D39" s="104"/>
      <c r="E39" s="104"/>
      <c r="F39" s="104"/>
      <c r="G39" s="104"/>
      <c r="H39" s="104"/>
      <c r="I39" s="104"/>
    </row>
    <row r="40" spans="1:9" ht="13.5" thickBot="1">
      <c r="A40" s="3"/>
      <c r="B40" s="16"/>
      <c r="C40" s="105"/>
      <c r="D40" s="105"/>
      <c r="E40" s="105"/>
      <c r="F40" s="105"/>
      <c r="G40" s="105"/>
      <c r="H40" s="105"/>
      <c r="I40" s="105"/>
    </row>
    <row r="41" spans="1:9" ht="15.75" thickBot="1">
      <c r="A41" s="46"/>
      <c r="B41" s="106" t="s">
        <v>388</v>
      </c>
      <c r="C41" s="56">
        <f aca="true" t="shared" si="4" ref="C41:I41">C31+C38</f>
        <v>0</v>
      </c>
      <c r="D41" s="56">
        <f t="shared" si="4"/>
        <v>0</v>
      </c>
      <c r="E41" s="56">
        <f t="shared" si="4"/>
        <v>0</v>
      </c>
      <c r="F41" s="56">
        <f t="shared" si="4"/>
        <v>0</v>
      </c>
      <c r="G41" s="56">
        <f t="shared" si="4"/>
        <v>0</v>
      </c>
      <c r="H41" s="56">
        <f t="shared" si="4"/>
        <v>0</v>
      </c>
      <c r="I41" s="56">
        <f t="shared" si="4"/>
        <v>0</v>
      </c>
    </row>
    <row r="42" spans="1:9" ht="15.75" thickTop="1">
      <c r="A42" s="46"/>
      <c r="B42" s="192"/>
      <c r="C42" s="193"/>
      <c r="D42" s="193"/>
      <c r="E42" s="193"/>
      <c r="F42" s="193"/>
      <c r="G42" s="193"/>
      <c r="H42" s="193"/>
      <c r="I42" s="19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186" t="s">
        <v>58</v>
      </c>
      <c r="D44" s="186" t="s">
        <v>58</v>
      </c>
      <c r="E44" s="186" t="s">
        <v>58</v>
      </c>
      <c r="F44" s="186" t="s">
        <v>58</v>
      </c>
      <c r="G44" s="186" t="s">
        <v>490</v>
      </c>
      <c r="H44" s="187" t="s">
        <v>58</v>
      </c>
      <c r="I44" s="187" t="s">
        <v>59</v>
      </c>
    </row>
    <row r="45" spans="1:9" ht="15">
      <c r="A45" s="3"/>
      <c r="B45" s="107" t="s">
        <v>389</v>
      </c>
      <c r="C45" s="188">
        <f>AlgInfo!$F$6</f>
        <v>2016</v>
      </c>
      <c r="D45" s="188">
        <f>AlgInfo!$F$5</f>
        <v>2015</v>
      </c>
      <c r="E45" s="188">
        <f>AlgInfo!$F$4</f>
        <v>2014</v>
      </c>
      <c r="F45" s="188">
        <f>AlgInfo!$F$3</f>
        <v>2013</v>
      </c>
      <c r="G45" s="188" t="str">
        <f>"t/m "&amp;AlgInfo!$G$21&amp;" "&amp;AlgInfo!$D$20</f>
        <v>t/m sep 2012</v>
      </c>
      <c r="H45" s="188">
        <f>AlgInfo!$D$20</f>
        <v>2012</v>
      </c>
      <c r="I45" s="188">
        <f>AlgInfo!$D$20-1</f>
        <v>2011</v>
      </c>
    </row>
    <row r="46" spans="1:9" ht="24.75" customHeight="1">
      <c r="A46" s="3"/>
      <c r="B46" s="17" t="s">
        <v>495</v>
      </c>
      <c r="C46" s="168" t="s">
        <v>470</v>
      </c>
      <c r="D46" s="168" t="s">
        <v>470</v>
      </c>
      <c r="E46" s="168" t="s">
        <v>470</v>
      </c>
      <c r="F46" s="168" t="s">
        <v>470</v>
      </c>
      <c r="G46" s="168" t="s">
        <v>470</v>
      </c>
      <c r="H46" s="168" t="s">
        <v>470</v>
      </c>
      <c r="I46" s="168" t="s">
        <v>470</v>
      </c>
    </row>
    <row r="47" spans="1:9" ht="12.75">
      <c r="A47" s="3"/>
      <c r="B47" s="57" t="s">
        <v>391</v>
      </c>
      <c r="C47" s="152"/>
      <c r="D47" s="152"/>
      <c r="E47" s="152"/>
      <c r="F47" s="152"/>
      <c r="G47" s="152"/>
      <c r="H47" s="152"/>
      <c r="I47" s="152"/>
    </row>
    <row r="48" spans="1:9" ht="12.75">
      <c r="A48" s="3"/>
      <c r="B48" s="57" t="s">
        <v>392</v>
      </c>
      <c r="C48" s="152"/>
      <c r="D48" s="152"/>
      <c r="E48" s="152"/>
      <c r="F48" s="152"/>
      <c r="G48" s="152"/>
      <c r="H48" s="152"/>
      <c r="I48" s="152"/>
    </row>
    <row r="49" spans="1:9" ht="12.75">
      <c r="A49" s="3"/>
      <c r="B49" s="57" t="s">
        <v>393</v>
      </c>
      <c r="C49" s="152"/>
      <c r="D49" s="152"/>
      <c r="E49" s="152"/>
      <c r="F49" s="152"/>
      <c r="G49" s="152"/>
      <c r="H49" s="152"/>
      <c r="I49" s="152"/>
    </row>
    <row r="50" spans="1:9" ht="13.5" thickBot="1">
      <c r="A50" s="3"/>
      <c r="B50" s="16" t="s">
        <v>394</v>
      </c>
      <c r="C50" s="157"/>
      <c r="D50" s="157"/>
      <c r="E50" s="157"/>
      <c r="F50" s="157"/>
      <c r="G50" s="157"/>
      <c r="H50" s="157"/>
      <c r="I50" s="157"/>
    </row>
    <row r="51" spans="1:9" ht="13.5" thickBot="1">
      <c r="A51" s="3"/>
      <c r="B51" s="108" t="s">
        <v>395</v>
      </c>
      <c r="C51" s="109">
        <f aca="true" t="shared" si="5" ref="C51:I51">SUM(C47:C50)</f>
        <v>0</v>
      </c>
      <c r="D51" s="109">
        <f t="shared" si="5"/>
        <v>0</v>
      </c>
      <c r="E51" s="109">
        <f t="shared" si="5"/>
        <v>0</v>
      </c>
      <c r="F51" s="109">
        <f t="shared" si="5"/>
        <v>0</v>
      </c>
      <c r="G51" s="109">
        <f t="shared" si="5"/>
        <v>0</v>
      </c>
      <c r="H51" s="109">
        <f t="shared" si="5"/>
        <v>0</v>
      </c>
      <c r="I51" s="109">
        <f t="shared" si="5"/>
        <v>0</v>
      </c>
    </row>
    <row r="52" spans="1:9" ht="13.5" thickTop="1">
      <c r="A52" s="3"/>
      <c r="B52" s="108"/>
      <c r="C52" s="78"/>
      <c r="D52" s="78"/>
      <c r="E52" s="78"/>
      <c r="F52" s="78"/>
      <c r="G52" s="185"/>
      <c r="H52" s="185"/>
      <c r="I52" s="3"/>
    </row>
    <row r="53" spans="1:9" ht="25.5">
      <c r="A53" s="3"/>
      <c r="B53" s="194" t="s">
        <v>496</v>
      </c>
      <c r="C53" s="168" t="s">
        <v>390</v>
      </c>
      <c r="D53" s="168" t="s">
        <v>390</v>
      </c>
      <c r="E53" s="168" t="s">
        <v>390</v>
      </c>
      <c r="F53" s="168" t="s">
        <v>390</v>
      </c>
      <c r="G53" s="168" t="s">
        <v>390</v>
      </c>
      <c r="H53" s="168" t="s">
        <v>390</v>
      </c>
      <c r="I53" s="168" t="s">
        <v>390</v>
      </c>
    </row>
    <row r="54" spans="1:9" ht="12.75">
      <c r="A54" s="3"/>
      <c r="B54" s="57" t="s">
        <v>391</v>
      </c>
      <c r="C54" s="152"/>
      <c r="D54" s="152"/>
      <c r="E54" s="152"/>
      <c r="F54" s="152"/>
      <c r="G54" s="152"/>
      <c r="H54" s="152"/>
      <c r="I54" s="152"/>
    </row>
    <row r="55" spans="1:9" ht="12.75">
      <c r="A55" s="3"/>
      <c r="B55" s="57" t="s">
        <v>392</v>
      </c>
      <c r="C55" s="152"/>
      <c r="D55" s="152"/>
      <c r="E55" s="152"/>
      <c r="F55" s="152"/>
      <c r="G55" s="152"/>
      <c r="H55" s="152"/>
      <c r="I55" s="152"/>
    </row>
    <row r="56" spans="1:9" ht="12.75">
      <c r="A56" s="3"/>
      <c r="B56" s="57" t="s">
        <v>393</v>
      </c>
      <c r="C56" s="152"/>
      <c r="D56" s="152"/>
      <c r="E56" s="152"/>
      <c r="F56" s="152"/>
      <c r="G56" s="152"/>
      <c r="H56" s="152"/>
      <c r="I56" s="152"/>
    </row>
    <row r="57" spans="1:9" ht="13.5" thickBot="1">
      <c r="A57" s="3"/>
      <c r="B57" s="16" t="s">
        <v>394</v>
      </c>
      <c r="C57" s="157"/>
      <c r="D57" s="157"/>
      <c r="E57" s="157"/>
      <c r="F57" s="157"/>
      <c r="G57" s="157"/>
      <c r="H57" s="157"/>
      <c r="I57" s="157"/>
    </row>
    <row r="58" spans="1:9" ht="13.5" thickBot="1">
      <c r="A58" s="3"/>
      <c r="B58" s="108" t="s">
        <v>395</v>
      </c>
      <c r="C58" s="109">
        <f aca="true" t="shared" si="6" ref="C58:I58">SUM(C54:C57)</f>
        <v>0</v>
      </c>
      <c r="D58" s="109">
        <f t="shared" si="6"/>
        <v>0</v>
      </c>
      <c r="E58" s="109">
        <f t="shared" si="6"/>
        <v>0</v>
      </c>
      <c r="F58" s="109">
        <f t="shared" si="6"/>
        <v>0</v>
      </c>
      <c r="G58" s="109">
        <f t="shared" si="6"/>
        <v>0</v>
      </c>
      <c r="H58" s="109">
        <f t="shared" si="6"/>
        <v>0</v>
      </c>
      <c r="I58" s="109">
        <f t="shared" si="6"/>
        <v>0</v>
      </c>
    </row>
    <row r="59" spans="1:9" ht="13.5" thickTop="1">
      <c r="A59" s="3"/>
      <c r="B59" s="16"/>
      <c r="C59" s="110"/>
      <c r="D59" s="110"/>
      <c r="E59" s="110"/>
      <c r="F59" s="110"/>
      <c r="G59" s="110"/>
      <c r="H59" s="110"/>
      <c r="I59" s="110"/>
    </row>
    <row r="60" spans="1:9" ht="12.75">
      <c r="A60" s="3"/>
      <c r="B60" s="111" t="s">
        <v>497</v>
      </c>
      <c r="C60" s="112">
        <f>C51+C58</f>
        <v>0</v>
      </c>
      <c r="D60" s="112">
        <f aca="true" t="shared" si="7" ref="D60:I60">D51+D58</f>
        <v>0</v>
      </c>
      <c r="E60" s="112">
        <f t="shared" si="7"/>
        <v>0</v>
      </c>
      <c r="F60" s="112">
        <f t="shared" si="7"/>
        <v>0</v>
      </c>
      <c r="G60" s="112">
        <f t="shared" si="7"/>
        <v>0</v>
      </c>
      <c r="H60" s="112">
        <f t="shared" si="7"/>
        <v>0</v>
      </c>
      <c r="I60" s="112">
        <f t="shared" si="7"/>
        <v>0</v>
      </c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</sheetData>
  <sheetProtection sheet="1"/>
  <mergeCells count="1">
    <mergeCell ref="F4:I4"/>
  </mergeCells>
  <conditionalFormatting sqref="C31:I31 C41:I42">
    <cfRule type="expression" priority="1" dxfId="0" stopIfTrue="1">
      <formula>C31&lt;0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1" sqref="B11"/>
      <selection pane="bottomRight" activeCell="F29" sqref="F29"/>
    </sheetView>
  </sheetViews>
  <sheetFormatPr defaultColWidth="9.140625" defaultRowHeight="12.75"/>
  <cols>
    <col min="1" max="1" width="7.7109375" style="0" customWidth="1"/>
    <col min="2" max="2" width="46.00390625" style="0" customWidth="1"/>
    <col min="3" max="9" width="12.7109375" style="0" customWidth="1"/>
  </cols>
  <sheetData>
    <row r="1" spans="1:9" ht="12.75">
      <c r="A1" s="44"/>
      <c r="B1" s="45" t="str">
        <f>AlgInfo!$C$9</f>
        <v>kerkvoogdij</v>
      </c>
      <c r="C1" s="149"/>
      <c r="D1" s="149"/>
      <c r="E1" s="149"/>
      <c r="F1" s="149"/>
      <c r="G1" s="149"/>
      <c r="H1" s="45"/>
      <c r="I1" s="150" t="str">
        <f>AlgInfo!B1</f>
        <v>versie 1.01.5 (22-10-2008)</v>
      </c>
    </row>
    <row r="2" spans="1:9" ht="12.75">
      <c r="A2" s="3"/>
      <c r="B2" s="45" t="str">
        <f>AlgInfo!$C$17</f>
        <v>Plaatsnaam</v>
      </c>
      <c r="C2" s="45"/>
      <c r="D2" s="45"/>
      <c r="E2" s="45"/>
      <c r="F2" s="46"/>
      <c r="G2" s="46"/>
      <c r="H2" s="51"/>
      <c r="I2" s="51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7"/>
      <c r="B4" s="47" t="s">
        <v>474</v>
      </c>
      <c r="C4" s="47"/>
      <c r="D4" s="47"/>
      <c r="E4" s="47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5.75">
      <c r="A6" s="3"/>
      <c r="B6" s="47" t="s">
        <v>396</v>
      </c>
      <c r="C6" s="47"/>
      <c r="D6" s="47"/>
      <c r="E6" s="47"/>
      <c r="F6" s="3"/>
      <c r="G6" s="3"/>
      <c r="H6" s="3"/>
      <c r="I6" s="3"/>
    </row>
    <row r="7" spans="1:9" ht="15.75">
      <c r="A7" s="3"/>
      <c r="B7" s="47"/>
      <c r="C7" s="47"/>
      <c r="D7" s="47"/>
      <c r="E7" s="47"/>
      <c r="F7" s="3"/>
      <c r="G7" s="3"/>
      <c r="H7" s="3"/>
      <c r="I7" s="3"/>
    </row>
    <row r="8" spans="1:9" ht="15.75">
      <c r="A8" s="3"/>
      <c r="B8" s="47" t="s">
        <v>397</v>
      </c>
      <c r="C8" s="47"/>
      <c r="D8" s="47"/>
      <c r="E8" s="47"/>
      <c r="F8" s="3"/>
      <c r="G8" s="3"/>
      <c r="H8" s="3"/>
      <c r="I8" s="3"/>
    </row>
    <row r="9" spans="1:9" ht="12.75">
      <c r="A9" s="3"/>
      <c r="B9" s="113"/>
      <c r="C9" s="186" t="s">
        <v>58</v>
      </c>
      <c r="D9" s="186" t="s">
        <v>58</v>
      </c>
      <c r="E9" s="186" t="s">
        <v>58</v>
      </c>
      <c r="F9" s="186" t="s">
        <v>58</v>
      </c>
      <c r="G9" s="186" t="s">
        <v>490</v>
      </c>
      <c r="H9" s="187" t="s">
        <v>58</v>
      </c>
      <c r="I9" s="187" t="s">
        <v>59</v>
      </c>
    </row>
    <row r="10" spans="1:9" ht="12.75">
      <c r="A10" s="3"/>
      <c r="B10" s="16"/>
      <c r="C10" s="188">
        <f>AlgInfo!$F$6</f>
        <v>2016</v>
      </c>
      <c r="D10" s="188">
        <f>AlgInfo!$F$5</f>
        <v>2015</v>
      </c>
      <c r="E10" s="188">
        <f>AlgInfo!$F$4</f>
        <v>2014</v>
      </c>
      <c r="F10" s="188">
        <f>AlgInfo!$F$3</f>
        <v>2013</v>
      </c>
      <c r="G10" s="188" t="str">
        <f>"t/m "&amp;AlgInfo!$G$21&amp;" "&amp;AlgInfo!$D$20</f>
        <v>t/m sep 2012</v>
      </c>
      <c r="H10" s="188">
        <f>AlgInfo!$D$20</f>
        <v>2012</v>
      </c>
      <c r="I10" s="188">
        <f>AlgInfo!$D$20-1</f>
        <v>2011</v>
      </c>
    </row>
    <row r="11" spans="1:9" ht="12.75">
      <c r="A11" s="3"/>
      <c r="B11" s="114" t="s">
        <v>379</v>
      </c>
      <c r="C11" s="58"/>
      <c r="D11" s="58"/>
      <c r="E11" s="58"/>
      <c r="F11" s="58"/>
      <c r="G11" s="58"/>
      <c r="H11" s="58"/>
      <c r="I11" s="58"/>
    </row>
    <row r="12" spans="1:9" ht="12.75">
      <c r="A12" s="3"/>
      <c r="B12" s="169" t="s">
        <v>473</v>
      </c>
      <c r="C12" s="158"/>
      <c r="D12" s="158"/>
      <c r="E12" s="158"/>
      <c r="F12" s="158"/>
      <c r="G12" s="158"/>
      <c r="H12" s="158"/>
      <c r="I12" s="158"/>
    </row>
    <row r="13" spans="1:9" ht="12.75">
      <c r="A13" s="3"/>
      <c r="B13" s="170"/>
      <c r="C13" s="152"/>
      <c r="D13" s="152"/>
      <c r="E13" s="152"/>
      <c r="F13" s="152"/>
      <c r="G13" s="152"/>
      <c r="H13" s="152"/>
      <c r="I13" s="152"/>
    </row>
    <row r="14" spans="1:9" ht="12.75">
      <c r="A14" s="3"/>
      <c r="B14" s="170"/>
      <c r="C14" s="152"/>
      <c r="D14" s="152"/>
      <c r="E14" s="152"/>
      <c r="F14" s="152"/>
      <c r="G14" s="152"/>
      <c r="H14" s="152"/>
      <c r="I14" s="152"/>
    </row>
    <row r="15" spans="1:9" ht="12.75">
      <c r="A15" s="3"/>
      <c r="B15" s="170"/>
      <c r="C15" s="152"/>
      <c r="D15" s="152"/>
      <c r="E15" s="152"/>
      <c r="F15" s="152"/>
      <c r="G15" s="152"/>
      <c r="H15" s="152"/>
      <c r="I15" s="152"/>
    </row>
    <row r="16" spans="1:9" ht="12.75">
      <c r="A16" s="3"/>
      <c r="B16" s="170"/>
      <c r="C16" s="152"/>
      <c r="D16" s="152"/>
      <c r="E16" s="152"/>
      <c r="F16" s="152"/>
      <c r="G16" s="152"/>
      <c r="H16" s="152"/>
      <c r="I16" s="152"/>
    </row>
    <row r="17" spans="1:9" ht="13.5" thickBot="1">
      <c r="A17" s="3"/>
      <c r="B17" s="103" t="s">
        <v>75</v>
      </c>
      <c r="C17" s="115">
        <f aca="true" t="shared" si="0" ref="C17:I17">SUM(C12:C16)</f>
        <v>0</v>
      </c>
      <c r="D17" s="115">
        <f t="shared" si="0"/>
        <v>0</v>
      </c>
      <c r="E17" s="115">
        <f t="shared" si="0"/>
        <v>0</v>
      </c>
      <c r="F17" s="115">
        <f t="shared" si="0"/>
        <v>0</v>
      </c>
      <c r="G17" s="115">
        <f t="shared" si="0"/>
        <v>0</v>
      </c>
      <c r="H17" s="115">
        <f t="shared" si="0"/>
        <v>0</v>
      </c>
      <c r="I17" s="115">
        <f t="shared" si="0"/>
        <v>0</v>
      </c>
    </row>
    <row r="18" spans="1:9" ht="13.5" thickTop="1">
      <c r="A18" s="3"/>
      <c r="B18" s="16"/>
      <c r="C18" s="58"/>
      <c r="D18" s="58"/>
      <c r="E18" s="58"/>
      <c r="F18" s="58"/>
      <c r="G18" s="58"/>
      <c r="H18" s="58"/>
      <c r="I18" s="58"/>
    </row>
    <row r="19" spans="1:9" ht="12.75">
      <c r="A19" s="3"/>
      <c r="B19" s="114" t="s">
        <v>381</v>
      </c>
      <c r="C19" s="58"/>
      <c r="D19" s="58"/>
      <c r="E19" s="58"/>
      <c r="F19" s="58"/>
      <c r="G19" s="58"/>
      <c r="H19" s="58"/>
      <c r="I19" s="58"/>
    </row>
    <row r="20" spans="1:9" ht="12.75">
      <c r="A20" s="3"/>
      <c r="B20" s="169" t="s">
        <v>473</v>
      </c>
      <c r="C20" s="158"/>
      <c r="D20" s="158"/>
      <c r="E20" s="158"/>
      <c r="F20" s="158"/>
      <c r="G20" s="158"/>
      <c r="H20" s="158"/>
      <c r="I20" s="158"/>
    </row>
    <row r="21" spans="1:9" ht="12.75">
      <c r="A21" s="3"/>
      <c r="B21" s="170"/>
      <c r="C21" s="152"/>
      <c r="D21" s="152"/>
      <c r="E21" s="152"/>
      <c r="F21" s="152"/>
      <c r="G21" s="152"/>
      <c r="H21" s="152"/>
      <c r="I21" s="152"/>
    </row>
    <row r="22" spans="1:9" ht="12.75">
      <c r="A22" s="3"/>
      <c r="B22" s="170"/>
      <c r="C22" s="152"/>
      <c r="D22" s="152"/>
      <c r="E22" s="152"/>
      <c r="F22" s="152"/>
      <c r="G22" s="152"/>
      <c r="H22" s="152"/>
      <c r="I22" s="152"/>
    </row>
    <row r="23" spans="1:9" ht="12.75">
      <c r="A23" s="3"/>
      <c r="B23" s="170"/>
      <c r="C23" s="152"/>
      <c r="D23" s="152"/>
      <c r="E23" s="152"/>
      <c r="F23" s="152"/>
      <c r="G23" s="152"/>
      <c r="H23" s="152"/>
      <c r="I23" s="152"/>
    </row>
    <row r="24" spans="1:9" ht="12.75">
      <c r="A24" s="3"/>
      <c r="B24" s="170"/>
      <c r="C24" s="152"/>
      <c r="D24" s="152"/>
      <c r="E24" s="152"/>
      <c r="F24" s="152"/>
      <c r="G24" s="152"/>
      <c r="H24" s="152"/>
      <c r="I24" s="152"/>
    </row>
    <row r="25" spans="1:9" ht="12.75">
      <c r="A25" s="3"/>
      <c r="B25" s="170"/>
      <c r="C25" s="152"/>
      <c r="D25" s="152"/>
      <c r="E25" s="152"/>
      <c r="F25" s="152"/>
      <c r="G25" s="152"/>
      <c r="H25" s="152"/>
      <c r="I25" s="152"/>
    </row>
    <row r="26" spans="1:9" ht="12.75">
      <c r="A26" s="3"/>
      <c r="B26" s="170"/>
      <c r="C26" s="152"/>
      <c r="D26" s="152"/>
      <c r="E26" s="152"/>
      <c r="F26" s="152"/>
      <c r="G26" s="152"/>
      <c r="H26" s="152"/>
      <c r="I26" s="152"/>
    </row>
    <row r="27" spans="1:9" ht="13.5" thickBot="1">
      <c r="A27" s="3"/>
      <c r="B27" s="103" t="s">
        <v>75</v>
      </c>
      <c r="C27" s="115">
        <f aca="true" t="shared" si="1" ref="C27:I27">SUM(C20:C26)</f>
        <v>0</v>
      </c>
      <c r="D27" s="115">
        <f t="shared" si="1"/>
        <v>0</v>
      </c>
      <c r="E27" s="115">
        <f t="shared" si="1"/>
        <v>0</v>
      </c>
      <c r="F27" s="115">
        <f t="shared" si="1"/>
        <v>0</v>
      </c>
      <c r="G27" s="115">
        <f t="shared" si="1"/>
        <v>0</v>
      </c>
      <c r="H27" s="115">
        <f t="shared" si="1"/>
        <v>0</v>
      </c>
      <c r="I27" s="115">
        <f t="shared" si="1"/>
        <v>0</v>
      </c>
    </row>
    <row r="28" spans="1:9" ht="13.5" thickTop="1">
      <c r="A28" s="3"/>
      <c r="B28" s="16"/>
      <c r="C28" s="78"/>
      <c r="D28" s="78"/>
      <c r="E28" s="78"/>
      <c r="F28" s="78"/>
      <c r="G28" s="78"/>
      <c r="H28" s="78"/>
      <c r="I28" s="78"/>
    </row>
    <row r="29" spans="1:9" ht="13.5" thickBot="1">
      <c r="A29" s="3"/>
      <c r="B29" s="111" t="s">
        <v>388</v>
      </c>
      <c r="C29" s="115">
        <f aca="true" t="shared" si="2" ref="C29:I29">C17-C27</f>
        <v>0</v>
      </c>
      <c r="D29" s="115">
        <f t="shared" si="2"/>
        <v>0</v>
      </c>
      <c r="E29" s="115">
        <f t="shared" si="2"/>
        <v>0</v>
      </c>
      <c r="F29" s="115">
        <f t="shared" si="2"/>
        <v>0</v>
      </c>
      <c r="G29" s="115">
        <f t="shared" si="2"/>
        <v>0</v>
      </c>
      <c r="H29" s="115">
        <f t="shared" si="2"/>
        <v>0</v>
      </c>
      <c r="I29" s="115">
        <f t="shared" si="2"/>
        <v>0</v>
      </c>
    </row>
    <row r="30" spans="1:9" ht="13.5" thickTop="1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5.75">
      <c r="A32" s="3"/>
      <c r="B32" s="47" t="s">
        <v>398</v>
      </c>
      <c r="C32" s="3"/>
      <c r="D32" s="3"/>
      <c r="E32" s="3"/>
      <c r="F32" s="3"/>
      <c r="G32" s="3"/>
      <c r="H32" s="3"/>
      <c r="I32" s="3"/>
    </row>
    <row r="33" spans="1:9" ht="12.75">
      <c r="A33" s="3"/>
      <c r="B33" s="113"/>
      <c r="C33" s="186" t="s">
        <v>58</v>
      </c>
      <c r="D33" s="186" t="s">
        <v>58</v>
      </c>
      <c r="E33" s="186" t="s">
        <v>58</v>
      </c>
      <c r="F33" s="186" t="s">
        <v>58</v>
      </c>
      <c r="G33" s="186" t="s">
        <v>490</v>
      </c>
      <c r="H33" s="187" t="s">
        <v>58</v>
      </c>
      <c r="I33" s="187" t="s">
        <v>59</v>
      </c>
    </row>
    <row r="34" spans="1:9" ht="12.75">
      <c r="A34" s="3"/>
      <c r="B34" s="16"/>
      <c r="C34" s="188">
        <f>AlgInfo!$F$6</f>
        <v>2016</v>
      </c>
      <c r="D34" s="188">
        <f>AlgInfo!$F$5</f>
        <v>2015</v>
      </c>
      <c r="E34" s="188">
        <f>AlgInfo!$F$4</f>
        <v>2014</v>
      </c>
      <c r="F34" s="188">
        <f>AlgInfo!$F$3</f>
        <v>2013</v>
      </c>
      <c r="G34" s="188" t="str">
        <f>"t/m "&amp;AlgInfo!$G$21&amp;" "&amp;AlgInfo!$D$20</f>
        <v>t/m sep 2012</v>
      </c>
      <c r="H34" s="188">
        <f>AlgInfo!$D$20</f>
        <v>2012</v>
      </c>
      <c r="I34" s="188">
        <f>AlgInfo!$D$20-1</f>
        <v>2011</v>
      </c>
    </row>
    <row r="35" spans="1:9" ht="12.75">
      <c r="A35" s="3"/>
      <c r="B35" s="114" t="s">
        <v>379</v>
      </c>
      <c r="C35" s="58"/>
      <c r="D35" s="58"/>
      <c r="E35" s="58"/>
      <c r="F35" s="58"/>
      <c r="G35" s="58"/>
      <c r="H35" s="58"/>
      <c r="I35" s="58"/>
    </row>
    <row r="36" spans="1:9" ht="12.75">
      <c r="A36" s="3"/>
      <c r="B36" s="169" t="s">
        <v>485</v>
      </c>
      <c r="C36" s="158"/>
      <c r="D36" s="158"/>
      <c r="E36" s="158"/>
      <c r="F36" s="158"/>
      <c r="G36" s="158"/>
      <c r="H36" s="158"/>
      <c r="I36" s="158"/>
    </row>
    <row r="37" spans="1:9" ht="12.75">
      <c r="A37" s="3"/>
      <c r="B37" s="170"/>
      <c r="C37" s="152"/>
      <c r="D37" s="152"/>
      <c r="E37" s="152"/>
      <c r="F37" s="152"/>
      <c r="G37" s="152"/>
      <c r="H37" s="152"/>
      <c r="I37" s="152"/>
    </row>
    <row r="38" spans="1:9" ht="12.75">
      <c r="A38" s="3"/>
      <c r="B38" s="170"/>
      <c r="C38" s="152"/>
      <c r="D38" s="152"/>
      <c r="E38" s="152"/>
      <c r="F38" s="152"/>
      <c r="G38" s="152"/>
      <c r="H38" s="152"/>
      <c r="I38" s="152"/>
    </row>
    <row r="39" spans="1:9" ht="12.75">
      <c r="A39" s="3"/>
      <c r="B39" s="170"/>
      <c r="C39" s="152"/>
      <c r="D39" s="152"/>
      <c r="E39" s="152"/>
      <c r="F39" s="152"/>
      <c r="G39" s="152"/>
      <c r="H39" s="152"/>
      <c r="I39" s="152"/>
    </row>
    <row r="40" spans="1:9" ht="12.75">
      <c r="A40" s="3"/>
      <c r="B40" s="170"/>
      <c r="C40" s="152"/>
      <c r="D40" s="152"/>
      <c r="E40" s="152"/>
      <c r="F40" s="152"/>
      <c r="G40" s="152"/>
      <c r="H40" s="152"/>
      <c r="I40" s="152"/>
    </row>
    <row r="41" spans="1:9" ht="13.5" thickBot="1">
      <c r="A41" s="3"/>
      <c r="B41" s="103" t="s">
        <v>75</v>
      </c>
      <c r="C41" s="115">
        <f aca="true" t="shared" si="3" ref="C41:I41">SUM(C36:C40)</f>
        <v>0</v>
      </c>
      <c r="D41" s="115">
        <f t="shared" si="3"/>
        <v>0</v>
      </c>
      <c r="E41" s="115">
        <f t="shared" si="3"/>
        <v>0</v>
      </c>
      <c r="F41" s="115">
        <f t="shared" si="3"/>
        <v>0</v>
      </c>
      <c r="G41" s="115">
        <f t="shared" si="3"/>
        <v>0</v>
      </c>
      <c r="H41" s="115">
        <f t="shared" si="3"/>
        <v>0</v>
      </c>
      <c r="I41" s="115">
        <f t="shared" si="3"/>
        <v>0</v>
      </c>
    </row>
    <row r="42" spans="1:9" ht="13.5" thickTop="1">
      <c r="A42" s="3"/>
      <c r="B42" s="16"/>
      <c r="C42" s="58"/>
      <c r="D42" s="58"/>
      <c r="E42" s="58"/>
      <c r="F42" s="58"/>
      <c r="G42" s="58"/>
      <c r="H42" s="58"/>
      <c r="I42" s="58"/>
    </row>
    <row r="43" spans="1:9" ht="12.75">
      <c r="A43" s="3"/>
      <c r="B43" s="114" t="s">
        <v>381</v>
      </c>
      <c r="C43" s="58"/>
      <c r="D43" s="58"/>
      <c r="E43" s="58"/>
      <c r="F43" s="58"/>
      <c r="G43" s="58"/>
      <c r="H43" s="58"/>
      <c r="I43" s="58"/>
    </row>
    <row r="44" spans="1:9" ht="12.75">
      <c r="A44" s="3"/>
      <c r="B44" s="169" t="s">
        <v>486</v>
      </c>
      <c r="C44" s="158"/>
      <c r="D44" s="158"/>
      <c r="E44" s="158"/>
      <c r="F44" s="158"/>
      <c r="G44" s="158"/>
      <c r="H44" s="158"/>
      <c r="I44" s="158"/>
    </row>
    <row r="45" spans="1:9" ht="12.75">
      <c r="A45" s="3"/>
      <c r="B45" s="170"/>
      <c r="C45" s="152"/>
      <c r="D45" s="152"/>
      <c r="E45" s="152"/>
      <c r="F45" s="152"/>
      <c r="G45" s="152"/>
      <c r="H45" s="152"/>
      <c r="I45" s="152"/>
    </row>
    <row r="46" spans="1:9" ht="12.75">
      <c r="A46" s="3"/>
      <c r="B46" s="170"/>
      <c r="C46" s="152"/>
      <c r="D46" s="152"/>
      <c r="E46" s="152"/>
      <c r="F46" s="152"/>
      <c r="G46" s="152"/>
      <c r="H46" s="152"/>
      <c r="I46" s="152"/>
    </row>
    <row r="47" spans="1:9" ht="12.75">
      <c r="A47" s="3"/>
      <c r="B47" s="170"/>
      <c r="C47" s="152"/>
      <c r="D47" s="152"/>
      <c r="E47" s="152"/>
      <c r="F47" s="152"/>
      <c r="G47" s="152"/>
      <c r="H47" s="152"/>
      <c r="I47" s="152"/>
    </row>
    <row r="48" spans="1:9" ht="12.75">
      <c r="A48" s="3"/>
      <c r="B48" s="170"/>
      <c r="C48" s="152"/>
      <c r="D48" s="152"/>
      <c r="E48" s="152"/>
      <c r="F48" s="152"/>
      <c r="G48" s="152"/>
      <c r="H48" s="152"/>
      <c r="I48" s="152"/>
    </row>
    <row r="49" spans="1:9" ht="12.75">
      <c r="A49" s="3"/>
      <c r="B49" s="170"/>
      <c r="C49" s="152"/>
      <c r="D49" s="152"/>
      <c r="E49" s="152"/>
      <c r="F49" s="152"/>
      <c r="G49" s="152"/>
      <c r="H49" s="152"/>
      <c r="I49" s="152"/>
    </row>
    <row r="50" spans="1:9" ht="12.75">
      <c r="A50" s="3"/>
      <c r="B50" s="170"/>
      <c r="C50" s="152"/>
      <c r="D50" s="152"/>
      <c r="E50" s="152"/>
      <c r="F50" s="152"/>
      <c r="G50" s="152"/>
      <c r="H50" s="152"/>
      <c r="I50" s="152"/>
    </row>
    <row r="51" spans="1:9" ht="13.5" thickBot="1">
      <c r="A51" s="3"/>
      <c r="B51" s="103" t="s">
        <v>75</v>
      </c>
      <c r="C51" s="115">
        <f aca="true" t="shared" si="4" ref="C51:I51">SUM(C44:C50)</f>
        <v>0</v>
      </c>
      <c r="D51" s="115">
        <f t="shared" si="4"/>
        <v>0</v>
      </c>
      <c r="E51" s="115">
        <f t="shared" si="4"/>
        <v>0</v>
      </c>
      <c r="F51" s="115">
        <f t="shared" si="4"/>
        <v>0</v>
      </c>
      <c r="G51" s="115">
        <f t="shared" si="4"/>
        <v>0</v>
      </c>
      <c r="H51" s="115">
        <f t="shared" si="4"/>
        <v>0</v>
      </c>
      <c r="I51" s="115">
        <f t="shared" si="4"/>
        <v>0</v>
      </c>
    </row>
    <row r="52" spans="1:9" ht="13.5" thickTop="1">
      <c r="A52" s="3"/>
      <c r="B52" s="16"/>
      <c r="C52" s="78"/>
      <c r="D52" s="78"/>
      <c r="E52" s="78"/>
      <c r="F52" s="78"/>
      <c r="G52" s="78"/>
      <c r="H52" s="78"/>
      <c r="I52" s="78"/>
    </row>
    <row r="53" spans="1:9" ht="13.5" thickBot="1">
      <c r="A53" s="3"/>
      <c r="B53" s="111" t="s">
        <v>388</v>
      </c>
      <c r="C53" s="115">
        <f aca="true" t="shared" si="5" ref="C53:I53">C41-C51</f>
        <v>0</v>
      </c>
      <c r="D53" s="115">
        <f t="shared" si="5"/>
        <v>0</v>
      </c>
      <c r="E53" s="115">
        <f t="shared" si="5"/>
        <v>0</v>
      </c>
      <c r="F53" s="115">
        <f t="shared" si="5"/>
        <v>0</v>
      </c>
      <c r="G53" s="115">
        <f t="shared" si="5"/>
        <v>0</v>
      </c>
      <c r="H53" s="115">
        <f t="shared" si="5"/>
        <v>0</v>
      </c>
      <c r="I53" s="115">
        <f t="shared" si="5"/>
        <v>0</v>
      </c>
    </row>
    <row r="54" spans="1:9" ht="13.5" thickTop="1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5.75">
      <c r="A56" s="3"/>
      <c r="B56" s="47" t="s">
        <v>399</v>
      </c>
      <c r="C56" s="3"/>
      <c r="D56" s="3"/>
      <c r="E56" s="3"/>
      <c r="F56" s="3"/>
      <c r="G56" s="3"/>
      <c r="H56" s="3"/>
      <c r="I56" s="3"/>
    </row>
    <row r="57" spans="1:9" ht="12.75">
      <c r="A57" s="3"/>
      <c r="B57" s="113"/>
      <c r="C57" s="186" t="s">
        <v>58</v>
      </c>
      <c r="D57" s="186" t="s">
        <v>58</v>
      </c>
      <c r="E57" s="186" t="s">
        <v>58</v>
      </c>
      <c r="F57" s="186" t="s">
        <v>58</v>
      </c>
      <c r="G57" s="186" t="s">
        <v>490</v>
      </c>
      <c r="H57" s="187" t="s">
        <v>58</v>
      </c>
      <c r="I57" s="187" t="s">
        <v>59</v>
      </c>
    </row>
    <row r="58" spans="1:9" ht="12.75">
      <c r="A58" s="3"/>
      <c r="B58" s="16"/>
      <c r="C58" s="188">
        <f>AlgInfo!$F$6</f>
        <v>2016</v>
      </c>
      <c r="D58" s="188">
        <f>AlgInfo!$F$5</f>
        <v>2015</v>
      </c>
      <c r="E58" s="188">
        <f>AlgInfo!$F$4</f>
        <v>2014</v>
      </c>
      <c r="F58" s="188">
        <f>AlgInfo!$F$3</f>
        <v>2013</v>
      </c>
      <c r="G58" s="188" t="str">
        <f>"t/m "&amp;AlgInfo!$G$21&amp;" "&amp;AlgInfo!$D$20</f>
        <v>t/m sep 2012</v>
      </c>
      <c r="H58" s="188">
        <f>AlgInfo!$D$20</f>
        <v>2012</v>
      </c>
      <c r="I58" s="188">
        <f>AlgInfo!$D$20-1</f>
        <v>2011</v>
      </c>
    </row>
    <row r="59" spans="1:9" ht="12.75">
      <c r="A59" s="3"/>
      <c r="B59" s="114" t="s">
        <v>379</v>
      </c>
      <c r="C59" s="58"/>
      <c r="D59" s="58"/>
      <c r="E59" s="58"/>
      <c r="F59" s="58"/>
      <c r="G59" s="58"/>
      <c r="H59" s="58"/>
      <c r="I59" s="58"/>
    </row>
    <row r="60" spans="1:9" ht="12.75">
      <c r="A60" s="3"/>
      <c r="B60" s="169" t="s">
        <v>487</v>
      </c>
      <c r="C60" s="158"/>
      <c r="D60" s="158"/>
      <c r="E60" s="158"/>
      <c r="F60" s="158"/>
      <c r="G60" s="158"/>
      <c r="H60" s="158"/>
      <c r="I60" s="158"/>
    </row>
    <row r="61" spans="1:9" ht="12.75">
      <c r="A61" s="3"/>
      <c r="B61" s="182" t="s">
        <v>473</v>
      </c>
      <c r="C61" s="152"/>
      <c r="D61" s="152"/>
      <c r="E61" s="152"/>
      <c r="F61" s="152"/>
      <c r="G61" s="152"/>
      <c r="H61" s="152"/>
      <c r="I61" s="152"/>
    </row>
    <row r="62" spans="1:9" ht="12.75">
      <c r="A62" s="3"/>
      <c r="B62" s="170"/>
      <c r="C62" s="152"/>
      <c r="D62" s="152"/>
      <c r="E62" s="152"/>
      <c r="F62" s="152"/>
      <c r="G62" s="152"/>
      <c r="H62" s="152"/>
      <c r="I62" s="152"/>
    </row>
    <row r="63" spans="1:9" ht="12.75">
      <c r="A63" s="3"/>
      <c r="B63" s="170"/>
      <c r="C63" s="152"/>
      <c r="D63" s="152"/>
      <c r="E63" s="152"/>
      <c r="F63" s="152"/>
      <c r="G63" s="152"/>
      <c r="H63" s="152"/>
      <c r="I63" s="152"/>
    </row>
    <row r="64" spans="1:9" ht="12.75">
      <c r="A64" s="3"/>
      <c r="B64" s="170"/>
      <c r="C64" s="152"/>
      <c r="D64" s="152"/>
      <c r="E64" s="152"/>
      <c r="F64" s="152"/>
      <c r="G64" s="152"/>
      <c r="H64" s="152"/>
      <c r="I64" s="152"/>
    </row>
    <row r="65" spans="1:9" ht="13.5" thickBot="1">
      <c r="A65" s="3"/>
      <c r="B65" s="103" t="s">
        <v>75</v>
      </c>
      <c r="C65" s="115">
        <f aca="true" t="shared" si="6" ref="C65:I65">SUM(C60:C64)</f>
        <v>0</v>
      </c>
      <c r="D65" s="115">
        <f t="shared" si="6"/>
        <v>0</v>
      </c>
      <c r="E65" s="115">
        <f t="shared" si="6"/>
        <v>0</v>
      </c>
      <c r="F65" s="115">
        <f t="shared" si="6"/>
        <v>0</v>
      </c>
      <c r="G65" s="115">
        <f t="shared" si="6"/>
        <v>0</v>
      </c>
      <c r="H65" s="115">
        <f t="shared" si="6"/>
        <v>0</v>
      </c>
      <c r="I65" s="115">
        <f t="shared" si="6"/>
        <v>0</v>
      </c>
    </row>
    <row r="66" spans="1:9" ht="13.5" thickTop="1">
      <c r="A66" s="3"/>
      <c r="B66" s="16"/>
      <c r="C66" s="58"/>
      <c r="D66" s="58"/>
      <c r="E66" s="58"/>
      <c r="F66" s="58"/>
      <c r="G66" s="58"/>
      <c r="H66" s="58"/>
      <c r="I66" s="58"/>
    </row>
    <row r="67" spans="1:9" ht="12.75">
      <c r="A67" s="3"/>
      <c r="B67" s="114" t="s">
        <v>381</v>
      </c>
      <c r="C67" s="58"/>
      <c r="D67" s="58"/>
      <c r="E67" s="58"/>
      <c r="F67" s="58"/>
      <c r="G67" s="58"/>
      <c r="H67" s="58"/>
      <c r="I67" s="58"/>
    </row>
    <row r="68" spans="1:9" ht="12.75">
      <c r="A68" s="3"/>
      <c r="B68" s="169" t="s">
        <v>473</v>
      </c>
      <c r="C68" s="158"/>
      <c r="D68" s="158"/>
      <c r="E68" s="158"/>
      <c r="F68" s="158"/>
      <c r="G68" s="158"/>
      <c r="H68" s="158"/>
      <c r="I68" s="158"/>
    </row>
    <row r="69" spans="1:9" ht="12.75">
      <c r="A69" s="3"/>
      <c r="B69" s="170"/>
      <c r="C69" s="152"/>
      <c r="D69" s="152"/>
      <c r="E69" s="152"/>
      <c r="F69" s="152"/>
      <c r="G69" s="152"/>
      <c r="H69" s="152"/>
      <c r="I69" s="152"/>
    </row>
    <row r="70" spans="1:9" ht="12.75">
      <c r="A70" s="3"/>
      <c r="B70" s="170"/>
      <c r="C70" s="152"/>
      <c r="D70" s="152"/>
      <c r="E70" s="152"/>
      <c r="F70" s="152"/>
      <c r="G70" s="152"/>
      <c r="H70" s="152"/>
      <c r="I70" s="152"/>
    </row>
    <row r="71" spans="1:9" ht="12.75">
      <c r="A71" s="3"/>
      <c r="B71" s="170"/>
      <c r="C71" s="152"/>
      <c r="D71" s="152"/>
      <c r="E71" s="152"/>
      <c r="F71" s="152"/>
      <c r="G71" s="152"/>
      <c r="H71" s="152"/>
      <c r="I71" s="152"/>
    </row>
    <row r="72" spans="1:9" ht="12.75">
      <c r="A72" s="3"/>
      <c r="B72" s="170"/>
      <c r="C72" s="152"/>
      <c r="D72" s="152"/>
      <c r="E72" s="152"/>
      <c r="F72" s="152"/>
      <c r="G72" s="152"/>
      <c r="H72" s="152"/>
      <c r="I72" s="152"/>
    </row>
    <row r="73" spans="1:9" ht="12.75">
      <c r="A73" s="3"/>
      <c r="B73" s="170"/>
      <c r="C73" s="152"/>
      <c r="D73" s="152"/>
      <c r="E73" s="152"/>
      <c r="F73" s="152"/>
      <c r="G73" s="152"/>
      <c r="H73" s="152"/>
      <c r="I73" s="152"/>
    </row>
    <row r="74" spans="1:9" ht="12.75">
      <c r="A74" s="3"/>
      <c r="B74" s="170"/>
      <c r="C74" s="152"/>
      <c r="D74" s="152"/>
      <c r="E74" s="152"/>
      <c r="F74" s="152"/>
      <c r="G74" s="152"/>
      <c r="H74" s="152"/>
      <c r="I74" s="152"/>
    </row>
    <row r="75" spans="1:9" ht="13.5" thickBot="1">
      <c r="A75" s="3"/>
      <c r="B75" s="103" t="s">
        <v>75</v>
      </c>
      <c r="C75" s="115">
        <f aca="true" t="shared" si="7" ref="C75:I75">SUM(C68:C74)</f>
        <v>0</v>
      </c>
      <c r="D75" s="115">
        <f t="shared" si="7"/>
        <v>0</v>
      </c>
      <c r="E75" s="115">
        <f t="shared" si="7"/>
        <v>0</v>
      </c>
      <c r="F75" s="115">
        <f t="shared" si="7"/>
        <v>0</v>
      </c>
      <c r="G75" s="115">
        <f t="shared" si="7"/>
        <v>0</v>
      </c>
      <c r="H75" s="115">
        <f t="shared" si="7"/>
        <v>0</v>
      </c>
      <c r="I75" s="115">
        <f t="shared" si="7"/>
        <v>0</v>
      </c>
    </row>
    <row r="76" spans="1:9" ht="13.5" thickTop="1">
      <c r="A76" s="3"/>
      <c r="B76" s="16"/>
      <c r="C76" s="78"/>
      <c r="D76" s="78"/>
      <c r="E76" s="78"/>
      <c r="F76" s="78"/>
      <c r="G76" s="78"/>
      <c r="H76" s="78"/>
      <c r="I76" s="78"/>
    </row>
    <row r="77" spans="1:9" ht="13.5" thickBot="1">
      <c r="A77" s="3"/>
      <c r="B77" s="111" t="s">
        <v>388</v>
      </c>
      <c r="C77" s="115">
        <f aca="true" t="shared" si="8" ref="C77:I77">C65-C75</f>
        <v>0</v>
      </c>
      <c r="D77" s="115">
        <f t="shared" si="8"/>
        <v>0</v>
      </c>
      <c r="E77" s="115">
        <f t="shared" si="8"/>
        <v>0</v>
      </c>
      <c r="F77" s="115">
        <f t="shared" si="8"/>
        <v>0</v>
      </c>
      <c r="G77" s="115">
        <f t="shared" si="8"/>
        <v>0</v>
      </c>
      <c r="H77" s="115">
        <f t="shared" si="8"/>
        <v>0</v>
      </c>
      <c r="I77" s="115">
        <f t="shared" si="8"/>
        <v>0</v>
      </c>
    </row>
    <row r="78" spans="1:9" ht="13.5" thickTop="1">
      <c r="A78" s="3"/>
      <c r="B78" s="3"/>
      <c r="C78" s="3"/>
      <c r="D78" s="3"/>
      <c r="E78" s="3"/>
      <c r="F78" s="3"/>
      <c r="G78" s="3"/>
      <c r="H78" s="3"/>
      <c r="I78" s="3"/>
    </row>
  </sheetData>
  <sheetProtection sheet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rowBreaks count="1" manualBreakCount="1">
    <brk id="5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"/>
    </sheetView>
  </sheetViews>
  <sheetFormatPr defaultColWidth="9.140625" defaultRowHeight="12.75"/>
  <cols>
    <col min="1" max="1" width="7.7109375" style="0" customWidth="1"/>
    <col min="2" max="2" width="46.00390625" style="0" customWidth="1"/>
    <col min="3" max="9" width="12.7109375" style="0" customWidth="1"/>
  </cols>
  <sheetData>
    <row r="1" spans="1:10" ht="12.75">
      <c r="A1" s="44"/>
      <c r="B1" s="45" t="str">
        <f>AlgInfo!$C$9</f>
        <v>kerkvoogdij</v>
      </c>
      <c r="C1" s="149"/>
      <c r="D1" s="149"/>
      <c r="E1" s="149"/>
      <c r="F1" s="149"/>
      <c r="G1" s="149"/>
      <c r="H1" s="45"/>
      <c r="I1" s="150" t="str">
        <f>AlgInfo!B1</f>
        <v>versie 1.01.5 (22-10-2008)</v>
      </c>
      <c r="J1" s="6"/>
    </row>
    <row r="2" spans="1:10" ht="12.75">
      <c r="A2" s="3"/>
      <c r="B2" s="45" t="str">
        <f>AlgInfo!$C$17</f>
        <v>Plaatsnaam</v>
      </c>
      <c r="C2" s="46"/>
      <c r="D2" s="46"/>
      <c r="E2" s="46"/>
      <c r="F2" s="46"/>
      <c r="G2" s="46"/>
      <c r="H2" s="51"/>
      <c r="I2" s="51"/>
      <c r="J2" s="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6"/>
      <c r="B5" s="47" t="s">
        <v>400</v>
      </c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20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113"/>
      <c r="C7" s="186" t="s">
        <v>58</v>
      </c>
      <c r="D7" s="186" t="s">
        <v>58</v>
      </c>
      <c r="E7" s="186" t="s">
        <v>58</v>
      </c>
      <c r="F7" s="186" t="s">
        <v>58</v>
      </c>
      <c r="G7" s="186" t="s">
        <v>490</v>
      </c>
      <c r="H7" s="187" t="s">
        <v>58</v>
      </c>
      <c r="I7" s="187" t="s">
        <v>59</v>
      </c>
      <c r="J7" s="6"/>
    </row>
    <row r="8" spans="1:10" ht="12.75">
      <c r="A8" s="6"/>
      <c r="B8" s="114"/>
      <c r="C8" s="188">
        <f>AlgInfo!$F$6</f>
        <v>2016</v>
      </c>
      <c r="D8" s="188">
        <f>AlgInfo!$F$5</f>
        <v>2015</v>
      </c>
      <c r="E8" s="188">
        <f>AlgInfo!$F$4</f>
        <v>2014</v>
      </c>
      <c r="F8" s="188">
        <f>AlgInfo!$F$3</f>
        <v>2013</v>
      </c>
      <c r="G8" s="188" t="str">
        <f>"t/m "&amp;AlgInfo!$G$21&amp;" "&amp;AlgInfo!$D$20</f>
        <v>t/m sep 2012</v>
      </c>
      <c r="H8" s="188">
        <f>AlgInfo!$D$20</f>
        <v>2012</v>
      </c>
      <c r="I8" s="188">
        <f>AlgInfo!$D$20-1</f>
        <v>2011</v>
      </c>
      <c r="J8" s="6"/>
    </row>
    <row r="9" spans="1:10" ht="15.75">
      <c r="A9" s="116"/>
      <c r="B9" s="172" t="s">
        <v>379</v>
      </c>
      <c r="C9" s="117"/>
      <c r="D9" s="117"/>
      <c r="E9" s="117"/>
      <c r="F9" s="117"/>
      <c r="G9" s="117"/>
      <c r="H9" s="117"/>
      <c r="I9" s="117"/>
      <c r="J9" s="6"/>
    </row>
    <row r="10" spans="1:10" ht="12.75">
      <c r="A10" s="118"/>
      <c r="B10" s="114" t="s">
        <v>475</v>
      </c>
      <c r="C10" s="93"/>
      <c r="D10" s="93"/>
      <c r="E10" s="93"/>
      <c r="F10" s="93"/>
      <c r="G10" s="93"/>
      <c r="H10" s="93"/>
      <c r="I10" s="93"/>
      <c r="J10" s="6"/>
    </row>
    <row r="11" spans="1:10" ht="12.75">
      <c r="A11" s="119"/>
      <c r="B11" s="75" t="s">
        <v>401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6"/>
    </row>
    <row r="12" spans="1:10" ht="12.75">
      <c r="A12" s="119"/>
      <c r="B12" s="75" t="s">
        <v>402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6"/>
    </row>
    <row r="13" spans="1:10" ht="12.75">
      <c r="A13" s="118"/>
      <c r="B13" s="75"/>
      <c r="C13" s="120"/>
      <c r="D13" s="120"/>
      <c r="E13" s="120"/>
      <c r="F13" s="120"/>
      <c r="G13" s="120"/>
      <c r="H13" s="120"/>
      <c r="I13" s="120"/>
      <c r="J13" s="6"/>
    </row>
    <row r="14" spans="1:10" ht="12.75">
      <c r="A14" s="121"/>
      <c r="B14" s="66" t="s">
        <v>403</v>
      </c>
      <c r="C14" s="122"/>
      <c r="D14" s="122"/>
      <c r="E14" s="122"/>
      <c r="F14" s="122"/>
      <c r="G14" s="122"/>
      <c r="H14" s="122"/>
      <c r="I14" s="122"/>
      <c r="J14" s="6"/>
    </row>
    <row r="15" spans="1:10" ht="12.75">
      <c r="A15" s="119"/>
      <c r="B15" s="75" t="s">
        <v>404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6"/>
    </row>
    <row r="16" spans="1:10" ht="12.75">
      <c r="A16" s="119"/>
      <c r="B16" s="75" t="s">
        <v>405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6"/>
    </row>
    <row r="17" spans="1:10" ht="12.75">
      <c r="A17" s="119"/>
      <c r="B17" s="75" t="s">
        <v>406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6"/>
    </row>
    <row r="18" spans="1:10" ht="12.75">
      <c r="A18" s="119"/>
      <c r="B18" s="75" t="s">
        <v>407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6"/>
    </row>
    <row r="19" spans="1:10" ht="13.5" thickBot="1">
      <c r="A19" s="119"/>
      <c r="B19" s="75" t="s">
        <v>408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6"/>
    </row>
    <row r="20" spans="1:10" ht="13.5" thickBot="1">
      <c r="A20" s="118"/>
      <c r="B20" s="79" t="s">
        <v>409</v>
      </c>
      <c r="C20" s="123">
        <f aca="true" t="shared" si="0" ref="C20:I20">SUM(C11:C19)</f>
        <v>0</v>
      </c>
      <c r="D20" s="123">
        <f t="shared" si="0"/>
        <v>0</v>
      </c>
      <c r="E20" s="123">
        <f t="shared" si="0"/>
        <v>0</v>
      </c>
      <c r="F20" s="123">
        <f t="shared" si="0"/>
        <v>0</v>
      </c>
      <c r="G20" s="123">
        <f t="shared" si="0"/>
        <v>0</v>
      </c>
      <c r="H20" s="123">
        <f t="shared" si="0"/>
        <v>0</v>
      </c>
      <c r="I20" s="123">
        <f t="shared" si="0"/>
        <v>0</v>
      </c>
      <c r="J20" s="6"/>
    </row>
    <row r="21" spans="1:10" ht="13.5" thickTop="1">
      <c r="A21" s="118"/>
      <c r="B21" s="75"/>
      <c r="C21" s="93"/>
      <c r="D21" s="93"/>
      <c r="E21" s="93"/>
      <c r="F21" s="93"/>
      <c r="G21" s="93"/>
      <c r="H21" s="93"/>
      <c r="I21" s="93"/>
      <c r="J21" s="6"/>
    </row>
    <row r="22" spans="1:10" ht="15.75">
      <c r="A22" s="121"/>
      <c r="B22" s="171" t="s">
        <v>381</v>
      </c>
      <c r="C22" s="93"/>
      <c r="D22" s="93"/>
      <c r="E22" s="93"/>
      <c r="F22" s="93"/>
      <c r="G22" s="93"/>
      <c r="H22" s="93"/>
      <c r="I22" s="93"/>
      <c r="J22" s="6"/>
    </row>
    <row r="23" spans="1:10" ht="12.75">
      <c r="A23" s="119"/>
      <c r="B23" s="66" t="s">
        <v>410</v>
      </c>
      <c r="C23" s="93"/>
      <c r="D23" s="93"/>
      <c r="E23" s="93"/>
      <c r="F23" s="93"/>
      <c r="G23" s="93"/>
      <c r="H23" s="93"/>
      <c r="I23" s="93"/>
      <c r="J23" s="6"/>
    </row>
    <row r="24" spans="1:10" ht="12.75">
      <c r="A24" s="119"/>
      <c r="B24" s="75" t="s">
        <v>124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6"/>
    </row>
    <row r="25" spans="1:10" ht="12.75">
      <c r="A25" s="119"/>
      <c r="B25" s="75" t="s">
        <v>411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6"/>
    </row>
    <row r="26" spans="1:10" ht="12.75">
      <c r="A26" s="119"/>
      <c r="B26" s="75" t="s">
        <v>382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6"/>
    </row>
    <row r="27" spans="1:10" ht="12.75">
      <c r="A27" s="119"/>
      <c r="B27" s="75" t="s">
        <v>412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6"/>
    </row>
    <row r="28" spans="1:10" ht="12.75">
      <c r="A28" s="118"/>
      <c r="B28" s="75"/>
      <c r="C28" s="120"/>
      <c r="D28" s="120"/>
      <c r="E28" s="120"/>
      <c r="F28" s="120"/>
      <c r="G28" s="120"/>
      <c r="H28" s="120"/>
      <c r="I28" s="120"/>
      <c r="J28" s="6"/>
    </row>
    <row r="29" spans="1:10" ht="12.75">
      <c r="A29" s="121"/>
      <c r="B29" s="66" t="s">
        <v>413</v>
      </c>
      <c r="C29" s="124"/>
      <c r="D29" s="124"/>
      <c r="E29" s="124"/>
      <c r="F29" s="124"/>
      <c r="G29" s="124"/>
      <c r="H29" s="124"/>
      <c r="I29" s="124"/>
      <c r="J29" s="6"/>
    </row>
    <row r="30" spans="1:10" ht="12.75">
      <c r="A30" s="119"/>
      <c r="B30" s="75" t="s">
        <v>124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6"/>
    </row>
    <row r="31" spans="1:10" ht="12.75">
      <c r="A31" s="119"/>
      <c r="B31" s="75" t="s">
        <v>414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6"/>
    </row>
    <row r="32" spans="1:10" ht="12.75">
      <c r="A32" s="119"/>
      <c r="B32" s="75" t="s">
        <v>412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6"/>
    </row>
    <row r="33" spans="1:10" ht="12.75">
      <c r="A33" s="118"/>
      <c r="B33" s="75"/>
      <c r="C33" s="120"/>
      <c r="D33" s="120"/>
      <c r="E33" s="120"/>
      <c r="F33" s="120"/>
      <c r="G33" s="120"/>
      <c r="H33" s="120"/>
      <c r="I33" s="120"/>
      <c r="J33" s="6"/>
    </row>
    <row r="34" spans="1:10" ht="12.75">
      <c r="A34" s="121"/>
      <c r="B34" s="66" t="s">
        <v>415</v>
      </c>
      <c r="C34" s="124"/>
      <c r="D34" s="124"/>
      <c r="E34" s="124"/>
      <c r="F34" s="124"/>
      <c r="G34" s="124"/>
      <c r="H34" s="124"/>
      <c r="I34" s="124"/>
      <c r="J34" s="6"/>
    </row>
    <row r="35" spans="1:10" ht="12.75">
      <c r="A35" s="119"/>
      <c r="B35" s="75" t="s">
        <v>416</v>
      </c>
      <c r="C35" s="162">
        <v>0</v>
      </c>
      <c r="D35" s="162">
        <v>0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6"/>
    </row>
    <row r="36" spans="1:10" ht="12.75">
      <c r="A36" s="119"/>
      <c r="B36" s="75" t="s">
        <v>417</v>
      </c>
      <c r="C36" s="163">
        <v>0</v>
      </c>
      <c r="D36" s="163">
        <v>0</v>
      </c>
      <c r="E36" s="163">
        <v>0</v>
      </c>
      <c r="F36" s="163">
        <v>0</v>
      </c>
      <c r="G36" s="163">
        <v>0</v>
      </c>
      <c r="H36" s="163">
        <v>0</v>
      </c>
      <c r="I36" s="163">
        <v>0</v>
      </c>
      <c r="J36" s="6"/>
    </row>
    <row r="37" spans="1:10" ht="12.75">
      <c r="A37" s="119"/>
      <c r="B37" s="75" t="s">
        <v>418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6"/>
    </row>
    <row r="38" spans="1:10" ht="12.75">
      <c r="A38" s="118"/>
      <c r="B38" s="75"/>
      <c r="C38" s="125"/>
      <c r="D38" s="125"/>
      <c r="E38" s="125"/>
      <c r="F38" s="125"/>
      <c r="G38" s="125"/>
      <c r="H38" s="125"/>
      <c r="I38" s="125"/>
      <c r="J38" s="6"/>
    </row>
    <row r="39" spans="1:10" ht="12.75">
      <c r="A39" s="121"/>
      <c r="B39" s="66" t="s">
        <v>419</v>
      </c>
      <c r="C39" s="126"/>
      <c r="D39" s="126"/>
      <c r="E39" s="126"/>
      <c r="F39" s="126"/>
      <c r="G39" s="126"/>
      <c r="H39" s="126"/>
      <c r="I39" s="126"/>
      <c r="J39" s="6"/>
    </row>
    <row r="40" spans="1:10" ht="12.75">
      <c r="A40" s="119"/>
      <c r="B40" s="75" t="s">
        <v>420</v>
      </c>
      <c r="C40" s="162">
        <v>0</v>
      </c>
      <c r="D40" s="162">
        <v>0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6"/>
    </row>
    <row r="41" spans="1:10" ht="12.75">
      <c r="A41" s="118"/>
      <c r="B41" s="75"/>
      <c r="C41" s="120"/>
      <c r="D41" s="120"/>
      <c r="E41" s="120"/>
      <c r="F41" s="120"/>
      <c r="G41" s="120"/>
      <c r="H41" s="120"/>
      <c r="I41" s="120"/>
      <c r="J41" s="6"/>
    </row>
    <row r="42" spans="1:10" ht="13.5" thickBot="1">
      <c r="A42" s="121"/>
      <c r="B42" s="114" t="s">
        <v>132</v>
      </c>
      <c r="C42" s="164">
        <v>0</v>
      </c>
      <c r="D42" s="164">
        <v>0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6"/>
    </row>
    <row r="43" spans="1:10" ht="13.5" thickBot="1">
      <c r="A43" s="118"/>
      <c r="B43" s="103" t="s">
        <v>409</v>
      </c>
      <c r="C43" s="127">
        <f aca="true" t="shared" si="1" ref="C43:I43">SUM(C24:C42)</f>
        <v>0</v>
      </c>
      <c r="D43" s="127">
        <f t="shared" si="1"/>
        <v>0</v>
      </c>
      <c r="E43" s="127">
        <f t="shared" si="1"/>
        <v>0</v>
      </c>
      <c r="F43" s="127">
        <f t="shared" si="1"/>
        <v>0</v>
      </c>
      <c r="G43" s="127">
        <f t="shared" si="1"/>
        <v>0</v>
      </c>
      <c r="H43" s="127">
        <f t="shared" si="1"/>
        <v>0</v>
      </c>
      <c r="I43" s="127">
        <f t="shared" si="1"/>
        <v>0</v>
      </c>
      <c r="J43" s="6"/>
    </row>
    <row r="44" spans="1:10" ht="13.5" thickTop="1">
      <c r="A44" s="118"/>
      <c r="B44" s="128"/>
      <c r="C44" s="124"/>
      <c r="D44" s="124"/>
      <c r="E44" s="124"/>
      <c r="F44" s="124"/>
      <c r="G44" s="124"/>
      <c r="H44" s="124"/>
      <c r="I44" s="124"/>
      <c r="J44" s="6"/>
    </row>
    <row r="45" spans="1:10" ht="13.5" thickBot="1">
      <c r="A45" s="118"/>
      <c r="B45" s="111" t="s">
        <v>388</v>
      </c>
      <c r="C45" s="127">
        <f aca="true" t="shared" si="2" ref="C45:I45">C20-C43</f>
        <v>0</v>
      </c>
      <c r="D45" s="127">
        <f t="shared" si="2"/>
        <v>0</v>
      </c>
      <c r="E45" s="127">
        <f t="shared" si="2"/>
        <v>0</v>
      </c>
      <c r="F45" s="127">
        <f t="shared" si="2"/>
        <v>0</v>
      </c>
      <c r="G45" s="127">
        <f t="shared" si="2"/>
        <v>0</v>
      </c>
      <c r="H45" s="127">
        <f t="shared" si="2"/>
        <v>0</v>
      </c>
      <c r="I45" s="127">
        <f t="shared" si="2"/>
        <v>0</v>
      </c>
      <c r="J45" s="6"/>
    </row>
    <row r="46" spans="1:10" ht="13.5" thickTop="1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 sheet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"/>
    </sheetView>
  </sheetViews>
  <sheetFormatPr defaultColWidth="9.140625" defaultRowHeight="12.75"/>
  <cols>
    <col min="1" max="1" width="7.7109375" style="0" customWidth="1"/>
    <col min="2" max="2" width="46.00390625" style="0" customWidth="1"/>
    <col min="3" max="7" width="12.7109375" style="0" customWidth="1"/>
    <col min="8" max="8" width="12.57421875" style="0" customWidth="1"/>
    <col min="9" max="9" width="12.7109375" style="0" customWidth="1"/>
  </cols>
  <sheetData>
    <row r="1" spans="1:10" ht="12.75">
      <c r="A1" s="44"/>
      <c r="B1" s="45" t="str">
        <f>AlgInfo!$C$9</f>
        <v>kerkvoogdij</v>
      </c>
      <c r="C1" s="149"/>
      <c r="D1" s="149"/>
      <c r="E1" s="149"/>
      <c r="F1" s="149"/>
      <c r="G1" s="149"/>
      <c r="H1" s="45"/>
      <c r="I1" s="150" t="str">
        <f>AlgInfo!B1</f>
        <v>versie 1.01.5 (22-10-2008)</v>
      </c>
      <c r="J1" s="6"/>
    </row>
    <row r="2" spans="1:10" ht="12.75">
      <c r="A2" s="3"/>
      <c r="B2" s="45" t="str">
        <f>AlgInfo!$C$17</f>
        <v>Plaatsnaam</v>
      </c>
      <c r="C2" s="46"/>
      <c r="D2" s="46"/>
      <c r="E2" s="46"/>
      <c r="F2" s="46"/>
      <c r="G2" s="46"/>
      <c r="H2" s="51"/>
      <c r="I2" s="51"/>
      <c r="J2" s="6"/>
    </row>
    <row r="3" spans="1:10" ht="12.75">
      <c r="A3" s="6"/>
      <c r="B3" s="6"/>
      <c r="C3" s="6"/>
      <c r="D3" s="6"/>
      <c r="E3" s="6"/>
      <c r="F3" s="6"/>
      <c r="G3" s="6"/>
      <c r="H3" s="28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47"/>
      <c r="B5" s="47" t="s">
        <v>421</v>
      </c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20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20"/>
      <c r="C7" s="6"/>
      <c r="D7" s="6"/>
      <c r="E7" s="6"/>
      <c r="F7" s="6"/>
      <c r="G7" s="6"/>
      <c r="H7" s="6"/>
      <c r="I7" s="6"/>
      <c r="J7" s="6"/>
    </row>
    <row r="8" spans="1:10" ht="12.75">
      <c r="A8" s="118"/>
      <c r="B8" s="129" t="s">
        <v>422</v>
      </c>
      <c r="C8" s="186" t="s">
        <v>58</v>
      </c>
      <c r="D8" s="186" t="s">
        <v>58</v>
      </c>
      <c r="E8" s="186" t="s">
        <v>58</v>
      </c>
      <c r="F8" s="186" t="s">
        <v>58</v>
      </c>
      <c r="G8" s="186" t="s">
        <v>490</v>
      </c>
      <c r="H8" s="187" t="s">
        <v>58</v>
      </c>
      <c r="I8" s="187" t="s">
        <v>59</v>
      </c>
      <c r="J8" s="6"/>
    </row>
    <row r="9" spans="1:10" ht="12.75">
      <c r="A9" s="118"/>
      <c r="B9" s="114"/>
      <c r="C9" s="188">
        <f>AlgInfo!$F$6</f>
        <v>2016</v>
      </c>
      <c r="D9" s="188">
        <f>AlgInfo!$F$5</f>
        <v>2015</v>
      </c>
      <c r="E9" s="188">
        <f>AlgInfo!$F$4</f>
        <v>2014</v>
      </c>
      <c r="F9" s="188">
        <f>AlgInfo!$F$3</f>
        <v>2013</v>
      </c>
      <c r="G9" s="188" t="str">
        <f>"t/m "&amp;AlgInfo!$G$21&amp;" "&amp;AlgInfo!$D$20</f>
        <v>t/m sep 2012</v>
      </c>
      <c r="H9" s="188">
        <f>AlgInfo!$D$20</f>
        <v>2012</v>
      </c>
      <c r="I9" s="188">
        <f>AlgInfo!$D$20-1</f>
        <v>2011</v>
      </c>
      <c r="J9" s="6"/>
    </row>
    <row r="10" spans="1:10" ht="12.75">
      <c r="A10" s="121"/>
      <c r="B10" s="113" t="s">
        <v>57</v>
      </c>
      <c r="C10" s="117"/>
      <c r="D10" s="117"/>
      <c r="E10" s="117"/>
      <c r="F10" s="117"/>
      <c r="G10" s="117"/>
      <c r="H10" s="117"/>
      <c r="I10" s="117"/>
      <c r="J10" s="6"/>
    </row>
    <row r="11" spans="1:10" ht="12.75">
      <c r="A11" s="130" t="s">
        <v>423</v>
      </c>
      <c r="B11" s="75" t="s">
        <v>424</v>
      </c>
      <c r="C11" s="159"/>
      <c r="D11" s="159"/>
      <c r="E11" s="159"/>
      <c r="F11" s="159"/>
      <c r="G11" s="159"/>
      <c r="H11" s="159"/>
      <c r="I11" s="159"/>
      <c r="J11" s="6"/>
    </row>
    <row r="12" spans="1:10" ht="12.75">
      <c r="A12" s="130" t="s">
        <v>425</v>
      </c>
      <c r="B12" s="75" t="s">
        <v>426</v>
      </c>
      <c r="C12" s="160"/>
      <c r="D12" s="160"/>
      <c r="E12" s="160"/>
      <c r="F12" s="160"/>
      <c r="G12" s="160"/>
      <c r="H12" s="160"/>
      <c r="I12" s="160"/>
      <c r="J12" s="6"/>
    </row>
    <row r="13" spans="1:10" ht="12.75">
      <c r="A13" s="130" t="s">
        <v>427</v>
      </c>
      <c r="B13" s="75" t="s">
        <v>428</v>
      </c>
      <c r="C13" s="160"/>
      <c r="D13" s="160"/>
      <c r="E13" s="160"/>
      <c r="F13" s="160"/>
      <c r="G13" s="160"/>
      <c r="H13" s="160"/>
      <c r="I13" s="160"/>
      <c r="J13" s="6"/>
    </row>
    <row r="14" spans="1:10" ht="12.75">
      <c r="A14" s="130" t="s">
        <v>429</v>
      </c>
      <c r="B14" s="75" t="s">
        <v>430</v>
      </c>
      <c r="C14" s="160"/>
      <c r="D14" s="160"/>
      <c r="E14" s="160"/>
      <c r="F14" s="160"/>
      <c r="G14" s="160"/>
      <c r="H14" s="160"/>
      <c r="I14" s="160"/>
      <c r="J14" s="6"/>
    </row>
    <row r="15" spans="1:10" ht="12.75">
      <c r="A15" s="130" t="s">
        <v>431</v>
      </c>
      <c r="B15" s="75" t="s">
        <v>432</v>
      </c>
      <c r="C15" s="174"/>
      <c r="D15" s="174"/>
      <c r="E15" s="174"/>
      <c r="F15" s="174"/>
      <c r="G15" s="174"/>
      <c r="H15" s="174"/>
      <c r="I15" s="174"/>
      <c r="J15" s="6"/>
    </row>
    <row r="16" spans="1:10" ht="12.75">
      <c r="A16" s="130"/>
      <c r="B16" s="75" t="s">
        <v>433</v>
      </c>
      <c r="C16" s="160"/>
      <c r="D16" s="160"/>
      <c r="E16" s="160"/>
      <c r="F16" s="160"/>
      <c r="G16" s="160"/>
      <c r="H16" s="160"/>
      <c r="I16" s="160"/>
      <c r="J16" s="6"/>
    </row>
    <row r="17" spans="1:10" ht="13.5" thickBot="1">
      <c r="A17" s="130" t="s">
        <v>434</v>
      </c>
      <c r="B17" s="75" t="s">
        <v>435</v>
      </c>
      <c r="C17" s="161"/>
      <c r="D17" s="161"/>
      <c r="E17" s="161"/>
      <c r="F17" s="161"/>
      <c r="G17" s="161"/>
      <c r="H17" s="161"/>
      <c r="I17" s="161"/>
      <c r="J17" s="6"/>
    </row>
    <row r="18" spans="1:10" ht="13.5" thickBot="1">
      <c r="A18" s="130"/>
      <c r="B18" s="79" t="s">
        <v>409</v>
      </c>
      <c r="C18" s="133">
        <f aca="true" t="shared" si="0" ref="C18:I18">SUM(C11:C17)</f>
        <v>0</v>
      </c>
      <c r="D18" s="133">
        <f t="shared" si="0"/>
        <v>0</v>
      </c>
      <c r="E18" s="133">
        <f t="shared" si="0"/>
        <v>0</v>
      </c>
      <c r="F18" s="133">
        <f t="shared" si="0"/>
        <v>0</v>
      </c>
      <c r="G18" s="133">
        <f t="shared" si="0"/>
        <v>0</v>
      </c>
      <c r="H18" s="133">
        <f t="shared" si="0"/>
        <v>0</v>
      </c>
      <c r="I18" s="133">
        <f t="shared" si="0"/>
        <v>0</v>
      </c>
      <c r="J18" s="6"/>
    </row>
    <row r="19" spans="1:10" ht="13.5" thickTop="1">
      <c r="A19" s="131"/>
      <c r="B19" s="66"/>
      <c r="C19" s="93"/>
      <c r="D19" s="93"/>
      <c r="E19" s="93"/>
      <c r="F19" s="93"/>
      <c r="G19" s="93"/>
      <c r="H19" s="93"/>
      <c r="I19" s="93"/>
      <c r="J19" s="6"/>
    </row>
    <row r="20" spans="1:10" ht="12.75">
      <c r="A20" s="131"/>
      <c r="B20" s="66" t="s">
        <v>119</v>
      </c>
      <c r="C20" s="93"/>
      <c r="D20" s="93"/>
      <c r="E20" s="93"/>
      <c r="F20" s="93"/>
      <c r="G20" s="93"/>
      <c r="H20" s="93"/>
      <c r="I20" s="93"/>
      <c r="J20" s="6"/>
    </row>
    <row r="21" spans="1:10" ht="13.5" thickBot="1">
      <c r="A21" s="130" t="s">
        <v>436</v>
      </c>
      <c r="B21" s="75" t="s">
        <v>437</v>
      </c>
      <c r="C21" s="173"/>
      <c r="D21" s="173"/>
      <c r="E21" s="173"/>
      <c r="F21" s="173"/>
      <c r="G21" s="173"/>
      <c r="H21" s="173"/>
      <c r="I21" s="173"/>
      <c r="J21" s="6"/>
    </row>
    <row r="22" spans="1:10" ht="13.5" thickBot="1">
      <c r="A22" s="130"/>
      <c r="B22" s="79" t="s">
        <v>409</v>
      </c>
      <c r="C22" s="133">
        <f aca="true" t="shared" si="1" ref="C22:I22">C21</f>
        <v>0</v>
      </c>
      <c r="D22" s="133">
        <f t="shared" si="1"/>
        <v>0</v>
      </c>
      <c r="E22" s="133">
        <f t="shared" si="1"/>
        <v>0</v>
      </c>
      <c r="F22" s="133">
        <f t="shared" si="1"/>
        <v>0</v>
      </c>
      <c r="G22" s="133">
        <f t="shared" si="1"/>
        <v>0</v>
      </c>
      <c r="H22" s="133">
        <f t="shared" si="1"/>
        <v>0</v>
      </c>
      <c r="I22" s="133">
        <f t="shared" si="1"/>
        <v>0</v>
      </c>
      <c r="J22" s="6"/>
    </row>
    <row r="23" spans="1:10" ht="13.5" thickTop="1">
      <c r="A23" s="118"/>
      <c r="B23" s="128"/>
      <c r="C23" s="132"/>
      <c r="D23" s="132"/>
      <c r="E23" s="132"/>
      <c r="F23" s="132"/>
      <c r="G23" s="132"/>
      <c r="H23" s="132"/>
      <c r="I23" s="132"/>
      <c r="J23" s="6"/>
    </row>
    <row r="24" spans="1:10" ht="13.5" thickBot="1">
      <c r="A24" s="118"/>
      <c r="B24" s="175" t="s">
        <v>438</v>
      </c>
      <c r="C24" s="133">
        <f aca="true" t="shared" si="2" ref="C24:I24">C18-C22</f>
        <v>0</v>
      </c>
      <c r="D24" s="133">
        <f t="shared" si="2"/>
        <v>0</v>
      </c>
      <c r="E24" s="133">
        <f t="shared" si="2"/>
        <v>0</v>
      </c>
      <c r="F24" s="133">
        <f t="shared" si="2"/>
        <v>0</v>
      </c>
      <c r="G24" s="133">
        <f t="shared" si="2"/>
        <v>0</v>
      </c>
      <c r="H24" s="133">
        <f t="shared" si="2"/>
        <v>0</v>
      </c>
      <c r="I24" s="133">
        <f t="shared" si="2"/>
        <v>0</v>
      </c>
      <c r="J24" s="6"/>
    </row>
    <row r="25" spans="1:10" ht="13.5" thickTop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sheetProtection sheet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Vijfjaren begroting</dc:title>
  <dc:subject>Begroting</dc:subject>
  <dc:creator>Kerkelijk bureau Hersteld Hervormde Kerk</dc:creator>
  <cp:keywords>Financiën Kerkvoogdij Begroting</cp:keywords>
  <dc:description>Vijfjaren begroting bedoeld voor aanvragen Solvabiliteitsverklaring, advies ex Ord.18-17</dc:description>
  <cp:lastModifiedBy> </cp:lastModifiedBy>
  <cp:lastPrinted>2008-10-22T09:38:34Z</cp:lastPrinted>
  <dcterms:created xsi:type="dcterms:W3CDTF">2006-04-19T14:21:10Z</dcterms:created>
  <dcterms:modified xsi:type="dcterms:W3CDTF">2013-10-16T09:34:28Z</dcterms:modified>
  <cp:category>Begroting</cp:category>
  <cp:version/>
  <cp:contentType/>
  <cp:contentStatus/>
</cp:coreProperties>
</file>